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740" activeTab="3"/>
  </bookViews>
  <sheets>
    <sheet name="Instructions" sheetId="1" r:id="rId1"/>
    <sheet name="SensitivityExposure" sheetId="2" r:id="rId2"/>
    <sheet name="Adaptive Capacity" sheetId="3" r:id="rId3"/>
    <sheet name="Final Score" sheetId="4" r:id="rId4"/>
    <sheet name="Relationship Table" sheetId="5" r:id="rId5"/>
  </sheets>
  <definedNames/>
  <calcPr fullCalcOnLoad="1"/>
</workbook>
</file>

<file path=xl/sharedStrings.xml><?xml version="1.0" encoding="utf-8"?>
<sst xmlns="http://schemas.openxmlformats.org/spreadsheetml/2006/main" count="144" uniqueCount="110">
  <si>
    <t>Habitat</t>
  </si>
  <si>
    <t>CO2</t>
  </si>
  <si>
    <t>Sea Level</t>
  </si>
  <si>
    <t>Habitat will be lost</t>
  </si>
  <si>
    <t>Describe habitats being assessed:</t>
  </si>
  <si>
    <t>Temp</t>
  </si>
  <si>
    <t>Precip</t>
  </si>
  <si>
    <t>Current</t>
  </si>
  <si>
    <t>Score</t>
  </si>
  <si>
    <t>Adaptive Capacity</t>
  </si>
  <si>
    <t>Certainty</t>
  </si>
  <si>
    <r>
      <t xml:space="preserve">Nutrients </t>
    </r>
    <r>
      <rPr>
        <sz val="11"/>
        <color indexed="8"/>
        <rFont val="Calibri"/>
        <family val="2"/>
      </rPr>
      <t>(deficiency or excess)</t>
    </r>
  </si>
  <si>
    <t>Cert.</t>
  </si>
  <si>
    <t>Exp-Sens</t>
  </si>
  <si>
    <t>Habitat is severely impacted by non-climate stressor</t>
  </si>
  <si>
    <t xml:space="preserve">Habitat is currently moderately impacted by non-climate stressor (i.e. evidence of stressor impact over a majority portion </t>
  </si>
  <si>
    <t>Final Scores</t>
  </si>
  <si>
    <t>Exposure-Sensitivity</t>
  </si>
  <si>
    <t>Degree of fragmentation</t>
  </si>
  <si>
    <t>Barriers to migration</t>
  </si>
  <si>
    <t>Diversity of functional groups</t>
  </si>
  <si>
    <t>Management actions</t>
  </si>
  <si>
    <t>General Scoring [*Refer to guidance document for specific examples of how this scoring should be applied]</t>
  </si>
  <si>
    <r>
      <t>General Scoring</t>
    </r>
    <r>
      <rPr>
        <b/>
        <sz val="9"/>
        <color indexed="8"/>
        <rFont val="Calibri"/>
        <family val="2"/>
      </rPr>
      <t xml:space="preserve"> [*Refer to guidance document for specific examples of how this scoring should be applied]</t>
    </r>
  </si>
  <si>
    <r>
      <t xml:space="preserve">No impediment to habitat persistence or dispersal (e.g. barriers, fragmentation) exists </t>
    </r>
  </si>
  <si>
    <t xml:space="preserve">     no significant influence on habitat structure / function)</t>
  </si>
  <si>
    <t xml:space="preserve">     of its extent or clear degradation of habitat structure / function)</t>
  </si>
  <si>
    <t xml:space="preserve">Habitat is currently impacted by non-climate stressor but to a limited degree (i.e. over a modest portion of its extent or </t>
  </si>
  <si>
    <r>
      <t xml:space="preserve">Modest impediments to habitat persistence or dispersal (e.g. barriers, fragmentation) exist </t>
    </r>
  </si>
  <si>
    <t xml:space="preserve">     a. Current Condition score (relative to non-climate stressor only)</t>
  </si>
  <si>
    <t xml:space="preserve">     b. Non-climate stressor interaction with CC stressors (i.e. with CO2, Temp, Precip, Sea Level, Storms)</t>
  </si>
  <si>
    <r>
      <t xml:space="preserve">     or </t>
    </r>
    <r>
      <rPr>
        <sz val="10"/>
        <rFont val="Calibri"/>
        <family val="2"/>
      </rPr>
      <t xml:space="preserve">appropriate policy or management actions may be taken to fully offset CC stressors </t>
    </r>
  </si>
  <si>
    <r>
      <t xml:space="preserve">     or </t>
    </r>
    <r>
      <rPr>
        <sz val="10"/>
        <rFont val="Calibri"/>
        <family val="2"/>
      </rPr>
      <t xml:space="preserve">appropriate policy or management actions may be taken to partially offset CC stressors </t>
    </r>
  </si>
  <si>
    <r>
      <t xml:space="preserve">     or </t>
    </r>
    <r>
      <rPr>
        <sz val="10"/>
        <rFont val="Calibri"/>
        <family val="2"/>
      </rPr>
      <t>policy or management actions to offset CC stressors are not possible or are not likely to be implemented</t>
    </r>
  </si>
  <si>
    <r>
      <t xml:space="preserve">Severe impediments to habitat persistence or dispersal (e.g. barriers, fragmentation) exist </t>
    </r>
  </si>
  <si>
    <t>Instructions for Scoring</t>
  </si>
  <si>
    <t>Level</t>
  </si>
  <si>
    <t>Overall</t>
  </si>
  <si>
    <t>Vulnerability Level</t>
  </si>
  <si>
    <t>Sum</t>
  </si>
  <si>
    <t>Count</t>
  </si>
  <si>
    <t>Current Condition</t>
  </si>
  <si>
    <t>Output Score</t>
  </si>
  <si>
    <t>Output Flag</t>
  </si>
  <si>
    <t>&lt;0</t>
  </si>
  <si>
    <t>Rel.Table</t>
  </si>
  <si>
    <t>*Note: The interaction of current condition and non-climate stressor interaction scores is captured in a relationship table [see Relationship</t>
  </si>
  <si>
    <t>Sum Cert.</t>
  </si>
  <si>
    <t>Totals by Habitat</t>
  </si>
  <si>
    <t>Table Ouput</t>
  </si>
  <si>
    <r>
      <t xml:space="preserve">     or</t>
    </r>
    <r>
      <rPr>
        <sz val="10"/>
        <rFont val="Calibri"/>
        <family val="2"/>
      </rPr>
      <t xml:space="preserve"> innate community characteristics of the habitat are sufficient to overcome CC stressors</t>
    </r>
  </si>
  <si>
    <r>
      <t xml:space="preserve">     or</t>
    </r>
    <r>
      <rPr>
        <sz val="10"/>
        <rFont val="Calibri"/>
        <family val="2"/>
      </rPr>
      <t xml:space="preserve"> innate community characteristics of the habitat are sufficient to partially overcome CC stressors</t>
    </r>
  </si>
  <si>
    <r>
      <t xml:space="preserve">     or</t>
    </r>
    <r>
      <rPr>
        <sz val="10"/>
        <rFont val="Calibri"/>
        <family val="2"/>
      </rPr>
      <t xml:space="preserve"> innate community characteristics of the habitat are not sufficient to compensate for CC stressors</t>
    </r>
  </si>
  <si>
    <t>Relationship Table of Output Scores for Possible Combinations of Current Condition and Sensitivity-Exposure Scores</t>
  </si>
  <si>
    <t>Sum of Sensitivity-Exposure Scores</t>
  </si>
  <si>
    <t>Very High: Strong evidence (established theory, multiple sources, consistent results, well documented and acceptable</t>
  </si>
  <si>
    <t xml:space="preserve">    methods, etc.), high consensus, information for local habitats available</t>
  </si>
  <si>
    <t>High: Moderate evidence (several sources, some consistency, methods vary and/or documentation limited, etc.),</t>
  </si>
  <si>
    <t>Medium: Suggestive evidence (a few sources, limited consistency, models incomplete, methods emerging, etc.),</t>
  </si>
  <si>
    <t xml:space="preserve">    medium consensus, general information can be applied to local habitats</t>
  </si>
  <si>
    <t xml:space="preserve">    competing schools of thought, score based mostly on expert opinion</t>
  </si>
  <si>
    <t>Low: Inconclusive evidence (limited sources, extrapolations, inconsistent findings, poor documentation and/or</t>
  </si>
  <si>
    <t xml:space="preserve">    methods not tested, etc.), disagreement or lack of opinions among experts, score based on anecdotal observations</t>
  </si>
  <si>
    <t>No direct or anecdotal evidence is available to support the score, topic needs further investigation</t>
  </si>
  <si>
    <t>column_num</t>
  </si>
  <si>
    <t>Index values</t>
  </si>
  <si>
    <t>row_num</t>
  </si>
  <si>
    <t>Row_Num</t>
  </si>
  <si>
    <t>Col_Num</t>
  </si>
  <si>
    <t>0 to .99</t>
  </si>
  <si>
    <t>1 to 1.99</t>
  </si>
  <si>
    <t>2 to 3.99</t>
  </si>
  <si>
    <t>4 to 5.99</t>
  </si>
  <si>
    <t>6 to 7.99</t>
  </si>
  <si>
    <t>RT_Index</t>
  </si>
  <si>
    <t>16 to 24.99</t>
  </si>
  <si>
    <t>≥25</t>
  </si>
  <si>
    <t xml:space="preserve"> </t>
  </si>
  <si>
    <t>Adj. Score</t>
  </si>
  <si>
    <t>NR Weight</t>
  </si>
  <si>
    <r>
      <t xml:space="preserve">Direct Climate Effects </t>
    </r>
    <r>
      <rPr>
        <sz val="11"/>
        <color indexed="8"/>
        <rFont val="Calibri"/>
        <family val="2"/>
      </rPr>
      <t>(Ecophysiological &amp; Community Response)</t>
    </r>
  </si>
  <si>
    <t>Adj Factor</t>
  </si>
  <si>
    <t xml:space="preserve">   Erosion</t>
  </si>
  <si>
    <t xml:space="preserve">   Sedimentation</t>
  </si>
  <si>
    <t>Environmental Contamination</t>
  </si>
  <si>
    <t>8 to 11.99</t>
  </si>
  <si>
    <t>12 to 15.99</t>
  </si>
  <si>
    <t>Table worksheet]. Values in the relationship table are automatically extracted and contribute to the final score tally.</t>
  </si>
  <si>
    <t>For each cell in the Exposure-Sensitivity matrix, assign Certainty Scores as follows:</t>
  </si>
  <si>
    <t>Sediment Supply</t>
  </si>
  <si>
    <t>≤0</t>
  </si>
  <si>
    <t>0.01 to 1</t>
  </si>
  <si>
    <t>1.01 to 2</t>
  </si>
  <si>
    <t>2.01 to 3.5</t>
  </si>
  <si>
    <t>3.51 to 5</t>
  </si>
  <si>
    <t>5.01 to 7.5</t>
  </si>
  <si>
    <t>7.51 to 10</t>
  </si>
  <si>
    <t>Recovery / regeneration following disturbance</t>
  </si>
  <si>
    <t xml:space="preserve">Habitat may benefit; non-climate stressor impact is alleviated by a change in climate condition </t>
  </si>
  <si>
    <t>No anticipated change in habitat structure, function or extent</t>
  </si>
  <si>
    <t xml:space="preserve">Habitat will likely be impaired to a limited degree (i.e. over a modest portion of its' extent or clear degradation of habitat </t>
  </si>
  <si>
    <t xml:space="preserve">     structure/function)</t>
  </si>
  <si>
    <t xml:space="preserve">Habitat persistence will be limited (i.e. degradation of habitat structure/function sufficient to modify reproductive potential, </t>
  </si>
  <si>
    <t xml:space="preserve">     reduced habitat extent)</t>
  </si>
  <si>
    <t xml:space="preserve">Habitat is not impacted by non-climate stressor </t>
  </si>
  <si>
    <t>Then, begin with Exposure X Sensitivity matrix and assign scores using the general scoring levels that follow as guidance:</t>
  </si>
  <si>
    <t>For each habitat, assign Adaptive Capacity scores using the following general scoring levels as appropriate:</t>
  </si>
  <si>
    <t>Extreme C</t>
  </si>
  <si>
    <t>Institutional / Human response</t>
  </si>
  <si>
    <t>Invasive / Nuisance Species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</si>
</sst>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21"/>
      <name val="Calibri"/>
      <family val="2"/>
    </font>
    <font>
      <sz val="10"/>
      <color indexed="12"/>
      <name val="Calibri"/>
      <family val="2"/>
    </font>
    <font>
      <sz val="10"/>
      <color indexed="14"/>
      <name val="Calibri"/>
      <family val="2"/>
    </font>
    <font>
      <sz val="10"/>
      <color indexed="20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48"/>
      <name val="Calibri"/>
      <family val="2"/>
    </font>
    <font>
      <b/>
      <sz val="9"/>
      <name val="Calibri"/>
      <family val="2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0"/>
    </font>
    <font>
      <sz val="16"/>
      <color indexed="8"/>
      <name val="Calibri"/>
      <family val="0"/>
    </font>
    <font>
      <sz val="28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8"/>
      <name val="Arial"/>
      <family val="0"/>
    </font>
    <font>
      <sz val="1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58" applyBorder="1">
      <alignment/>
      <protection/>
    </xf>
    <xf numFmtId="0" fontId="18" fillId="0" borderId="0" xfId="58" applyFont="1" applyBorder="1">
      <alignment/>
      <protection/>
    </xf>
    <xf numFmtId="0" fontId="1" fillId="0" borderId="0" xfId="58" applyBorder="1" applyAlignment="1">
      <alignment horizontal="center"/>
      <protection/>
    </xf>
    <xf numFmtId="0" fontId="16" fillId="0" borderId="0" xfId="58" applyFont="1" applyBorder="1">
      <alignment/>
      <protection/>
    </xf>
    <xf numFmtId="0" fontId="19" fillId="0" borderId="0" xfId="0" applyFont="1" applyAlignment="1">
      <alignment/>
    </xf>
    <xf numFmtId="0" fontId="1" fillId="24" borderId="0" xfId="58" applyFill="1" applyBorder="1">
      <alignment/>
      <protection/>
    </xf>
    <xf numFmtId="0" fontId="1" fillId="0" borderId="0" xfId="58" applyFont="1" applyBorder="1" applyAlignment="1">
      <alignment horizontal="right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0" xfId="58" applyFont="1" applyFill="1" applyBorder="1">
      <alignment/>
      <protection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Fill="1" applyBorder="1" applyAlignment="1">
      <alignment horizontal="center"/>
      <protection/>
    </xf>
    <xf numFmtId="0" fontId="34" fillId="0" borderId="0" xfId="58" applyFont="1" applyBorder="1" applyAlignment="1">
      <alignment horizontal="center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/>
    </xf>
    <xf numFmtId="0" fontId="37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 horizontal="right"/>
    </xf>
    <xf numFmtId="0" fontId="32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2" fillId="24" borderId="0" xfId="58" applyFont="1" applyFill="1" applyBorder="1">
      <alignment/>
      <protection/>
    </xf>
    <xf numFmtId="0" fontId="38" fillId="0" borderId="0" xfId="0" applyFont="1" applyAlignment="1">
      <alignment/>
    </xf>
    <xf numFmtId="0" fontId="2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58" applyFont="1" applyFill="1" applyBorder="1" applyAlignment="1">
      <alignment horizontal="left"/>
      <protection/>
    </xf>
    <xf numFmtId="0" fontId="43" fillId="0" borderId="0" xfId="0" applyFont="1" applyAlignment="1" quotePrefix="1">
      <alignment/>
    </xf>
    <xf numFmtId="0" fontId="41" fillId="0" borderId="0" xfId="58" applyFont="1" applyFill="1" applyBorder="1" applyAlignment="1">
      <alignment horizontal="right"/>
      <protection/>
    </xf>
    <xf numFmtId="0" fontId="27" fillId="25" borderId="12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/>
    </xf>
    <xf numFmtId="0" fontId="27" fillId="23" borderId="13" xfId="0" applyFont="1" applyFill="1" applyBorder="1" applyAlignment="1">
      <alignment horizontal="center"/>
    </xf>
    <xf numFmtId="0" fontId="27" fillId="23" borderId="14" xfId="0" applyFont="1" applyFill="1" applyBorder="1" applyAlignment="1">
      <alignment horizontal="center"/>
    </xf>
    <xf numFmtId="2" fontId="0" fillId="0" borderId="0" xfId="0" applyNumberFormat="1" applyAlignment="1" quotePrefix="1">
      <alignment/>
    </xf>
    <xf numFmtId="9" fontId="0" fillId="0" borderId="0" xfId="0" applyNumberFormat="1" applyAlignment="1">
      <alignment/>
    </xf>
    <xf numFmtId="0" fontId="31" fillId="0" borderId="0" xfId="58" applyFont="1" applyBorder="1">
      <alignment/>
      <protection/>
    </xf>
    <xf numFmtId="0" fontId="30" fillId="0" borderId="0" xfId="0" applyFont="1" applyAlignment="1">
      <alignment/>
    </xf>
    <xf numFmtId="0" fontId="19" fillId="0" borderId="0" xfId="0" applyFont="1" applyAlignment="1" quotePrefix="1">
      <alignment/>
    </xf>
    <xf numFmtId="0" fontId="45" fillId="0" borderId="0" xfId="0" applyFont="1" applyAlignment="1">
      <alignment/>
    </xf>
    <xf numFmtId="0" fontId="45" fillId="0" borderId="0" xfId="0" applyFont="1" applyAlignment="1" quotePrefix="1">
      <alignment/>
    </xf>
    <xf numFmtId="0" fontId="46" fillId="0" borderId="0" xfId="0" applyFont="1" applyAlignment="1">
      <alignment/>
    </xf>
    <xf numFmtId="9" fontId="19" fillId="0" borderId="0" xfId="0" applyNumberFormat="1" applyFont="1" applyAlignment="1">
      <alignment/>
    </xf>
    <xf numFmtId="0" fontId="46" fillId="0" borderId="0" xfId="0" applyFont="1" applyAlignment="1" quotePrefix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5" fillId="17" borderId="12" xfId="0" applyFont="1" applyFill="1" applyBorder="1" applyAlignment="1">
      <alignment/>
    </xf>
    <xf numFmtId="0" fontId="35" fillId="15" borderId="12" xfId="0" applyFont="1" applyFill="1" applyBorder="1" applyAlignment="1">
      <alignment/>
    </xf>
    <xf numFmtId="0" fontId="35" fillId="4" borderId="12" xfId="0" applyFont="1" applyFill="1" applyBorder="1" applyAlignment="1">
      <alignment/>
    </xf>
    <xf numFmtId="1" fontId="1" fillId="0" borderId="0" xfId="58" applyNumberFormat="1" applyBorder="1">
      <alignment/>
      <protection/>
    </xf>
    <xf numFmtId="0" fontId="4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18" fillId="0" borderId="0" xfId="58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32" fillId="0" borderId="12" xfId="58" applyNumberFormat="1" applyFont="1" applyFill="1" applyBorder="1" applyAlignment="1" applyProtection="1">
      <alignment horizontal="right"/>
      <protection hidden="1"/>
    </xf>
    <xf numFmtId="1" fontId="32" fillId="0" borderId="12" xfId="58" applyNumberFormat="1" applyFont="1" applyBorder="1" applyAlignment="1" applyProtection="1">
      <alignment horizontal="right"/>
      <protection hidden="1"/>
    </xf>
    <xf numFmtId="2" fontId="32" fillId="0" borderId="12" xfId="58" applyNumberFormat="1" applyFont="1" applyBorder="1" applyProtection="1">
      <alignment/>
      <protection hidden="1"/>
    </xf>
    <xf numFmtId="0" fontId="3" fillId="24" borderId="0" xfId="58" applyFont="1" applyFill="1" applyBorder="1" applyProtection="1">
      <alignment/>
      <protection hidden="1"/>
    </xf>
    <xf numFmtId="0" fontId="3" fillId="24" borderId="0" xfId="58" applyFont="1" applyFill="1" applyBorder="1" applyAlignment="1" applyProtection="1">
      <alignment horizontal="right"/>
      <protection hidden="1"/>
    </xf>
    <xf numFmtId="0" fontId="18" fillId="0" borderId="0" xfId="58" applyFont="1" applyBorder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24" borderId="0" xfId="58" applyFill="1" applyBorder="1" applyProtection="1">
      <alignment/>
      <protection hidden="1"/>
    </xf>
    <xf numFmtId="0" fontId="1" fillId="24" borderId="0" xfId="58" applyFill="1" applyBorder="1" applyAlignment="1" applyProtection="1">
      <alignment horizontal="right"/>
      <protection hidden="1"/>
    </xf>
    <xf numFmtId="0" fontId="32" fillId="24" borderId="0" xfId="58" applyFont="1" applyFill="1" applyBorder="1" applyProtection="1">
      <alignment/>
      <protection hidden="1"/>
    </xf>
    <xf numFmtId="0" fontId="16" fillId="0" borderId="0" xfId="58" applyFont="1" applyBorder="1" applyProtection="1">
      <alignment/>
      <protection hidden="1"/>
    </xf>
    <xf numFmtId="1" fontId="16" fillId="0" borderId="0" xfId="58" applyNumberFormat="1" applyFont="1" applyBorder="1" applyProtection="1">
      <alignment/>
      <protection hidden="1"/>
    </xf>
    <xf numFmtId="1" fontId="32" fillId="0" borderId="0" xfId="0" applyNumberFormat="1" applyFont="1" applyAlignment="1" applyProtection="1">
      <alignment/>
      <protection hidden="1"/>
    </xf>
    <xf numFmtId="0" fontId="1" fillId="0" borderId="0" xfId="58" applyFont="1" applyBorder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1" fontId="1" fillId="0" borderId="0" xfId="58" applyNumberFormat="1" applyFont="1" applyBorder="1" applyProtection="1">
      <alignment/>
      <protection hidden="1"/>
    </xf>
    <xf numFmtId="2" fontId="32" fillId="0" borderId="0" xfId="0" applyNumberFormat="1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 quotePrefix="1">
      <alignment/>
      <protection hidden="1"/>
    </xf>
    <xf numFmtId="0" fontId="45" fillId="0" borderId="0" xfId="0" applyFont="1" applyAlignment="1" applyProtection="1" quotePrefix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1" fontId="32" fillId="0" borderId="12" xfId="0" applyNumberFormat="1" applyFont="1" applyBorder="1" applyAlignment="1" applyProtection="1">
      <alignment horizontal="center"/>
      <protection hidden="1"/>
    </xf>
    <xf numFmtId="168" fontId="32" fillId="0" borderId="12" xfId="0" applyNumberFormat="1" applyFont="1" applyBorder="1" applyAlignment="1" applyProtection="1">
      <alignment horizontal="center"/>
      <protection hidden="1"/>
    </xf>
    <xf numFmtId="2" fontId="32" fillId="0" borderId="12" xfId="0" applyNumberFormat="1" applyFont="1" applyBorder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32" fillId="0" borderId="0" xfId="0" applyNumberFormat="1" applyFont="1" applyAlignment="1">
      <alignment/>
    </xf>
    <xf numFmtId="168" fontId="32" fillId="0" borderId="0" xfId="0" applyNumberFormat="1" applyFont="1" applyAlignment="1" applyProtection="1">
      <alignment/>
      <protection hidden="1"/>
    </xf>
    <xf numFmtId="168" fontId="32" fillId="0" borderId="12" xfId="58" applyNumberFormat="1" applyFont="1" applyBorder="1" applyAlignment="1" applyProtection="1">
      <alignment horizontal="right"/>
      <protection hidden="1"/>
    </xf>
    <xf numFmtId="168" fontId="3" fillId="24" borderId="0" xfId="58" applyNumberFormat="1" applyFont="1" applyFill="1" applyBorder="1" applyAlignment="1" applyProtection="1">
      <alignment horizontal="right"/>
      <protection hidden="1"/>
    </xf>
    <xf numFmtId="168" fontId="0" fillId="0" borderId="0" xfId="0" applyNumberFormat="1" applyAlignment="1" applyProtection="1">
      <alignment horizontal="right"/>
      <protection hidden="1"/>
    </xf>
    <xf numFmtId="168" fontId="1" fillId="24" borderId="0" xfId="58" applyNumberFormat="1" applyFill="1" applyBorder="1" applyAlignment="1" applyProtection="1">
      <alignment horizontal="right"/>
      <protection hidden="1"/>
    </xf>
    <xf numFmtId="168" fontId="32" fillId="0" borderId="12" xfId="58" applyNumberFormat="1" applyFont="1" applyFill="1" applyBorder="1" applyAlignment="1" applyProtection="1">
      <alignment horizontal="right"/>
      <protection hidden="1"/>
    </xf>
    <xf numFmtId="168" fontId="1" fillId="0" borderId="0" xfId="58" applyNumberFormat="1" applyFont="1" applyBorder="1" applyProtection="1">
      <alignment/>
      <protection hidden="1"/>
    </xf>
    <xf numFmtId="168" fontId="3" fillId="24" borderId="0" xfId="58" applyNumberFormat="1" applyFont="1" applyFill="1" applyBorder="1" applyProtection="1">
      <alignment/>
      <protection hidden="1"/>
    </xf>
    <xf numFmtId="168" fontId="18" fillId="0" borderId="0" xfId="58" applyNumberFormat="1" applyFont="1" applyBorder="1" applyProtection="1">
      <alignment/>
      <protection hidden="1"/>
    </xf>
    <xf numFmtId="168" fontId="1" fillId="24" borderId="0" xfId="58" applyNumberFormat="1" applyFill="1" applyBorder="1" applyProtection="1">
      <alignment/>
      <protection hidden="1"/>
    </xf>
    <xf numFmtId="0" fontId="35" fillId="0" borderId="0" xfId="0" applyFont="1" applyAlignment="1">
      <alignment horizontal="left"/>
    </xf>
    <xf numFmtId="168" fontId="3" fillId="24" borderId="0" xfId="58" applyNumberFormat="1" applyFont="1" applyFill="1" applyBorder="1">
      <alignment/>
      <protection/>
    </xf>
    <xf numFmtId="168" fontId="18" fillId="0" borderId="0" xfId="58" applyNumberFormat="1" applyFont="1" applyBorder="1">
      <alignment/>
      <protection/>
    </xf>
    <xf numFmtId="168" fontId="1" fillId="24" borderId="0" xfId="58" applyNumberFormat="1" applyFill="1" applyBorder="1">
      <alignment/>
      <protection/>
    </xf>
    <xf numFmtId="0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26" borderId="11" xfId="0" applyNumberFormat="1" applyFill="1" applyBorder="1" applyAlignment="1">
      <alignment/>
    </xf>
    <xf numFmtId="2" fontId="1" fillId="0" borderId="0" xfId="58" applyNumberFormat="1" applyFont="1" applyBorder="1" applyProtection="1">
      <alignment/>
      <protection hidden="1"/>
    </xf>
    <xf numFmtId="2" fontId="16" fillId="0" borderId="0" xfId="58" applyNumberFormat="1" applyFont="1" applyBorder="1">
      <alignment/>
      <protection/>
    </xf>
    <xf numFmtId="168" fontId="1" fillId="0" borderId="0" xfId="58" applyNumberFormat="1" applyBorder="1">
      <alignment/>
      <protection/>
    </xf>
    <xf numFmtId="2" fontId="32" fillId="0" borderId="0" xfId="0" applyNumberFormat="1" applyFont="1" applyBorder="1" applyAlignment="1" applyProtection="1">
      <alignment horizontal="center"/>
      <protection hidden="1"/>
    </xf>
    <xf numFmtId="0" fontId="47" fillId="0" borderId="0" xfId="0" applyFont="1" applyAlignment="1">
      <alignment/>
    </xf>
    <xf numFmtId="2" fontId="31" fillId="0" borderId="0" xfId="58" applyNumberFormat="1" applyFont="1" applyBorder="1">
      <alignment/>
      <protection/>
    </xf>
    <xf numFmtId="2" fontId="1" fillId="0" borderId="0" xfId="58" applyNumberFormat="1" applyBorder="1">
      <alignment/>
      <protection/>
    </xf>
    <xf numFmtId="0" fontId="47" fillId="0" borderId="0" xfId="0" applyFont="1" applyAlignment="1" quotePrefix="1">
      <alignment/>
    </xf>
    <xf numFmtId="2" fontId="0" fillId="0" borderId="0" xfId="0" applyNumberFormat="1" applyFill="1" applyAlignment="1" applyProtection="1">
      <alignment/>
      <protection hidden="1"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0" fillId="0" borderId="0" xfId="0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NumberFormat="1" applyBorder="1" applyAlignment="1">
      <alignment/>
    </xf>
    <xf numFmtId="168" fontId="32" fillId="0" borderId="0" xfId="58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/>
      <protection hidden="1"/>
    </xf>
    <xf numFmtId="168" fontId="32" fillId="0" borderId="0" xfId="0" applyNumberFormat="1" applyFont="1" applyBorder="1" applyAlignment="1" applyProtection="1">
      <alignment/>
      <protection hidden="1"/>
    </xf>
    <xf numFmtId="0" fontId="32" fillId="0" borderId="15" xfId="0" applyFont="1" applyBorder="1" applyAlignment="1">
      <alignment horizontal="center"/>
    </xf>
    <xf numFmtId="0" fontId="48" fillId="0" borderId="0" xfId="58" applyFont="1" applyBorder="1">
      <alignment/>
      <protection/>
    </xf>
    <xf numFmtId="0" fontId="36" fillId="0" borderId="0" xfId="0" applyFont="1" applyAlignment="1">
      <alignment horizontal="right" wrapText="1"/>
    </xf>
    <xf numFmtId="0" fontId="0" fillId="0" borderId="0" xfId="0" applyAlignment="1">
      <alignment wrapText="1"/>
    </xf>
    <xf numFmtId="1" fontId="36" fillId="0" borderId="0" xfId="0" applyNumberFormat="1" applyFont="1" applyAlignment="1">
      <alignment horizontal="right"/>
    </xf>
    <xf numFmtId="168" fontId="36" fillId="0" borderId="0" xfId="0" applyNumberFormat="1" applyFont="1" applyAlignment="1">
      <alignment horizontal="right"/>
    </xf>
    <xf numFmtId="0" fontId="32" fillId="0" borderId="11" xfId="0" applyFont="1" applyBorder="1" applyAlignment="1">
      <alignment horizontal="center"/>
    </xf>
    <xf numFmtId="0" fontId="27" fillId="0" borderId="16" xfId="0" applyFont="1" applyFill="1" applyBorder="1" applyAlignment="1">
      <alignment textRotation="90" wrapText="1"/>
    </xf>
    <xf numFmtId="0" fontId="32" fillId="0" borderId="17" xfId="0" applyFont="1" applyFill="1" applyBorder="1" applyAlignment="1">
      <alignment textRotation="90" wrapText="1"/>
    </xf>
    <xf numFmtId="0" fontId="32" fillId="0" borderId="17" xfId="0" applyFont="1" applyBorder="1" applyAlignment="1">
      <alignment textRotation="90" wrapText="1"/>
    </xf>
    <xf numFmtId="16" fontId="0" fillId="0" borderId="0" xfId="0" applyNumberFormat="1" applyAlignment="1" applyProtection="1">
      <alignment/>
      <protection hidden="1"/>
    </xf>
    <xf numFmtId="168" fontId="32" fillId="4" borderId="12" xfId="58" applyNumberFormat="1" applyFont="1" applyFill="1" applyBorder="1" applyAlignment="1">
      <alignment horizontal="right"/>
      <protection/>
    </xf>
    <xf numFmtId="168" fontId="32" fillId="23" borderId="12" xfId="58" applyNumberFormat="1" applyFont="1" applyFill="1" applyBorder="1" applyAlignment="1">
      <alignment horizontal="right"/>
      <protection/>
    </xf>
    <xf numFmtId="168" fontId="32" fillId="25" borderId="15" xfId="58" applyNumberFormat="1" applyFont="1" applyFill="1" applyBorder="1">
      <alignment/>
      <protection/>
    </xf>
    <xf numFmtId="168" fontId="32" fillId="25" borderId="12" xfId="58" applyNumberFormat="1" applyFont="1" applyFill="1" applyBorder="1">
      <alignment/>
      <protection/>
    </xf>
    <xf numFmtId="168" fontId="32" fillId="23" borderId="12" xfId="58" applyNumberFormat="1" applyFont="1" applyFill="1" applyBorder="1">
      <alignment/>
      <protection/>
    </xf>
    <xf numFmtId="168" fontId="1" fillId="0" borderId="0" xfId="58" applyNumberFormat="1" applyBorder="1" applyAlignment="1">
      <alignment horizontal="center"/>
      <protection/>
    </xf>
    <xf numFmtId="168" fontId="32" fillId="3" borderId="18" xfId="0" applyNumberFormat="1" applyFont="1" applyFill="1" applyBorder="1" applyAlignment="1">
      <alignment/>
    </xf>
    <xf numFmtId="168" fontId="32" fillId="23" borderId="19" xfId="0" applyNumberFormat="1" applyFont="1" applyFill="1" applyBorder="1" applyAlignment="1">
      <alignment/>
    </xf>
    <xf numFmtId="168" fontId="32" fillId="3" borderId="20" xfId="0" applyNumberFormat="1" applyFont="1" applyFill="1" applyBorder="1" applyAlignment="1">
      <alignment/>
    </xf>
    <xf numFmtId="168" fontId="32" fillId="23" borderId="21" xfId="0" applyNumberFormat="1" applyFont="1" applyFill="1" applyBorder="1" applyAlignment="1">
      <alignment/>
    </xf>
    <xf numFmtId="168" fontId="32" fillId="3" borderId="22" xfId="0" applyNumberFormat="1" applyFont="1" applyFill="1" applyBorder="1" applyAlignment="1">
      <alignment/>
    </xf>
    <xf numFmtId="168" fontId="32" fillId="23" borderId="23" xfId="0" applyNumberFormat="1" applyFont="1" applyFill="1" applyBorder="1" applyAlignment="1">
      <alignment/>
    </xf>
    <xf numFmtId="168" fontId="32" fillId="3" borderId="24" xfId="0" applyNumberFormat="1" applyFont="1" applyFill="1" applyBorder="1" applyAlignment="1">
      <alignment/>
    </xf>
    <xf numFmtId="168" fontId="32" fillId="23" borderId="25" xfId="0" applyNumberFormat="1" applyFont="1" applyFill="1" applyBorder="1" applyAlignment="1">
      <alignment/>
    </xf>
    <xf numFmtId="168" fontId="0" fillId="0" borderId="0" xfId="0" applyNumberFormat="1" applyFill="1" applyAlignment="1" applyProtection="1">
      <alignment/>
      <protection hidden="1"/>
    </xf>
    <xf numFmtId="0" fontId="27" fillId="25" borderId="26" xfId="0" applyFont="1" applyFill="1" applyBorder="1" applyAlignment="1">
      <alignment horizontal="center"/>
    </xf>
    <xf numFmtId="0" fontId="27" fillId="25" borderId="27" xfId="0" applyFont="1" applyFill="1" applyBorder="1" applyAlignment="1">
      <alignment horizontal="center"/>
    </xf>
    <xf numFmtId="0" fontId="27" fillId="25" borderId="28" xfId="0" applyFont="1" applyFill="1" applyBorder="1" applyAlignment="1">
      <alignment horizontal="center"/>
    </xf>
    <xf numFmtId="0" fontId="27" fillId="3" borderId="26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0" fillId="0" borderId="28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104775</xdr:rowOff>
    </xdr:from>
    <xdr:to>
      <xdr:col>2</xdr:col>
      <xdr:colOff>0</xdr:colOff>
      <xdr:row>5</xdr:row>
      <xdr:rowOff>142875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57275" y="7905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ADAPTIVE CAPACITY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104775</xdr:rowOff>
    </xdr:from>
    <xdr:to>
      <xdr:col>1</xdr:col>
      <xdr:colOff>0</xdr:colOff>
      <xdr:row>57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6225" y="88868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ADAPTIVE CAPACITY</a:t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257175</xdr:colOff>
      <xdr:row>33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2628900"/>
          <a:ext cx="257175" cy="243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vert="wordArtVertRtl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SENSITIVITY</a:t>
          </a:r>
        </a:p>
      </xdr:txBody>
    </xdr:sp>
    <xdr:clientData/>
  </xdr:twoCellAnchor>
  <xdr:twoCellAnchor>
    <xdr:from>
      <xdr:col>6</xdr:col>
      <xdr:colOff>400050</xdr:colOff>
      <xdr:row>0</xdr:row>
      <xdr:rowOff>28575</xdr:rowOff>
    </xdr:from>
    <xdr:to>
      <xdr:col>8</xdr:col>
      <xdr:colOff>200025</xdr:colOff>
      <xdr:row>1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914775" y="28575"/>
          <a:ext cx="1028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EXPOSURE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142875</xdr:rowOff>
    </xdr:from>
    <xdr:to>
      <xdr:col>8</xdr:col>
      <xdr:colOff>228600</xdr:colOff>
      <xdr:row>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142875"/>
          <a:ext cx="1743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ADAPTIVE CAPACITY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14</xdr:row>
      <xdr:rowOff>0</xdr:rowOff>
    </xdr:from>
    <xdr:to>
      <xdr:col>7</xdr:col>
      <xdr:colOff>657225</xdr:colOff>
      <xdr:row>29</xdr:row>
      <xdr:rowOff>152400</xdr:rowOff>
    </xdr:to>
    <xdr:grpSp>
      <xdr:nvGrpSpPr>
        <xdr:cNvPr id="1" name="Table 2"/>
        <xdr:cNvGrpSpPr>
          <a:grpSpLocks/>
        </xdr:cNvGrpSpPr>
      </xdr:nvGrpSpPr>
      <xdr:grpSpPr>
        <a:xfrm>
          <a:off x="2314575" y="2581275"/>
          <a:ext cx="3876675" cy="2581275"/>
          <a:chOff x="1440" y="1104"/>
          <a:chExt cx="3840" cy="182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440" y="1104"/>
            <a:ext cx="1283" cy="525"/>
          </a:xfrm>
          <a:prstGeom prst="rect">
            <a:avLst/>
          </a:prstGeom>
          <a:solidFill>
            <a:srgbClr val="339933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Very Low   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Vulnerability
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723" y="1104"/>
            <a:ext cx="1311" cy="525"/>
          </a:xfrm>
          <a:prstGeom prst="rect">
            <a:avLst/>
          </a:prstGeom>
          <a:solidFill>
            <a:srgbClr val="C3D69B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Low Vulnerability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4035" y="1104"/>
            <a:ext cx="1245" cy="525"/>
          </a:xfrm>
          <a:prstGeom prst="rect">
            <a:avLst/>
          </a:prstGeom>
          <a:solidFill>
            <a:srgbClr val="FAC09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Moderate Vulnerability
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440" y="1629"/>
            <a:ext cx="1283" cy="646"/>
          </a:xfrm>
          <a:prstGeom prst="rect">
            <a:avLst/>
          </a:prstGeom>
          <a:solidFill>
            <a:srgbClr val="C3D69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Low Vulnerability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723" y="1629"/>
            <a:ext cx="1311" cy="646"/>
          </a:xfrm>
          <a:prstGeom prst="rect">
            <a:avLst/>
          </a:prstGeom>
          <a:solidFill>
            <a:srgbClr val="FAC09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Moderate Vulnerability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035" y="1629"/>
            <a:ext cx="1245" cy="646"/>
          </a:xfrm>
          <a:prstGeom prst="rect">
            <a:avLst/>
          </a:prstGeom>
          <a:solidFill>
            <a:srgbClr val="E46C0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High Vulnerability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440" y="2275"/>
            <a:ext cx="1283" cy="653"/>
          </a:xfrm>
          <a:prstGeom prst="rect">
            <a:avLst/>
          </a:prstGeom>
          <a:solidFill>
            <a:srgbClr val="FAC09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Moderate Vulnerability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723" y="2275"/>
            <a:ext cx="1311" cy="653"/>
          </a:xfrm>
          <a:prstGeom prst="rect">
            <a:avLst/>
          </a:prstGeom>
          <a:solidFill>
            <a:srgbClr val="E46C0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High Vulnerability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035" y="2275"/>
            <a:ext cx="1245" cy="653"/>
          </a:xfrm>
          <a:prstGeom prst="rect">
            <a:avLst/>
          </a:prstGeom>
          <a:solidFill>
            <a:srgbClr val="CC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Very High Vulnerability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720" y="1104"/>
            <a:ext cx="0" cy="1824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032" y="1104"/>
            <a:ext cx="0" cy="1824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440" y="1628"/>
            <a:ext cx="3840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440" y="2278"/>
            <a:ext cx="3840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440" y="1104"/>
            <a:ext cx="0" cy="1824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280" y="1104"/>
            <a:ext cx="0" cy="1824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1440" y="1104"/>
            <a:ext cx="3840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440" y="2928"/>
            <a:ext cx="3840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</xdr:col>
      <xdr:colOff>85725</xdr:colOff>
      <xdr:row>30</xdr:row>
      <xdr:rowOff>95250</xdr:rowOff>
    </xdr:from>
    <xdr:ext cx="1971675" cy="504825"/>
    <xdr:sp>
      <xdr:nvSpPr>
        <xdr:cNvPr id="19" name="TextBox 5"/>
        <xdr:cNvSpPr txBox="1">
          <a:spLocks noChangeArrowheads="1"/>
        </xdr:cNvSpPr>
      </xdr:nvSpPr>
      <xdr:spPr>
        <a:xfrm>
          <a:off x="3276600" y="5267325"/>
          <a:ext cx="1971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Exposure-Sensitivity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absolute">
    <xdr:from>
      <xdr:col>3</xdr:col>
      <xdr:colOff>76200</xdr:colOff>
      <xdr:row>30</xdr:row>
      <xdr:rowOff>133350</xdr:rowOff>
    </xdr:from>
    <xdr:to>
      <xdr:col>7</xdr:col>
      <xdr:colOff>180975</xdr:colOff>
      <xdr:row>30</xdr:row>
      <xdr:rowOff>142875</xdr:rowOff>
    </xdr:to>
    <xdr:sp>
      <xdr:nvSpPr>
        <xdr:cNvPr id="20" name="Straight Arrow Connector 9"/>
        <xdr:cNvSpPr>
          <a:spLocks/>
        </xdr:cNvSpPr>
      </xdr:nvSpPr>
      <xdr:spPr>
        <a:xfrm flipV="1">
          <a:off x="2419350" y="5305425"/>
          <a:ext cx="3295650" cy="952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504825</xdr:colOff>
      <xdr:row>14</xdr:row>
      <xdr:rowOff>152400</xdr:rowOff>
    </xdr:from>
    <xdr:to>
      <xdr:col>2</xdr:col>
      <xdr:colOff>504825</xdr:colOff>
      <xdr:row>28</xdr:row>
      <xdr:rowOff>123825</xdr:rowOff>
    </xdr:to>
    <xdr:sp>
      <xdr:nvSpPr>
        <xdr:cNvPr id="21" name="Straight Arrow Connector 10"/>
        <xdr:cNvSpPr>
          <a:spLocks/>
        </xdr:cNvSpPr>
      </xdr:nvSpPr>
      <xdr:spPr>
        <a:xfrm flipV="1">
          <a:off x="2066925" y="2733675"/>
          <a:ext cx="0" cy="2238375"/>
        </a:xfrm>
        <a:prstGeom prst="straightConnector1">
          <a:avLst/>
        </a:prstGeom>
        <a:noFill/>
        <a:ln w="38100" cmpd="sng">
          <a:solidFill>
            <a:srgbClr val="0D0D0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161925</xdr:colOff>
      <xdr:row>20</xdr:row>
      <xdr:rowOff>114300</xdr:rowOff>
    </xdr:from>
    <xdr:ext cx="1038225" cy="876300"/>
    <xdr:sp>
      <xdr:nvSpPr>
        <xdr:cNvPr id="22" name="TextBox 16"/>
        <xdr:cNvSpPr txBox="1">
          <a:spLocks noChangeArrowheads="1"/>
        </xdr:cNvSpPr>
      </xdr:nvSpPr>
      <xdr:spPr>
        <a:xfrm>
          <a:off x="942975" y="3667125"/>
          <a:ext cx="10382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Adaptive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Capacity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200025</xdr:colOff>
      <xdr:row>29</xdr:row>
      <xdr:rowOff>142875</xdr:rowOff>
    </xdr:from>
    <xdr:ext cx="6076950" cy="428625"/>
    <xdr:sp>
      <xdr:nvSpPr>
        <xdr:cNvPr id="23" name="TextBox 7"/>
        <xdr:cNvSpPr txBox="1">
          <a:spLocks noChangeArrowheads="1"/>
        </xdr:cNvSpPr>
      </xdr:nvSpPr>
      <xdr:spPr>
        <a:xfrm>
          <a:off x="1762125" y="5153025"/>
          <a:ext cx="6076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                                                                                                                 High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304800</xdr:colOff>
      <xdr:row>13</xdr:row>
      <xdr:rowOff>28575</xdr:rowOff>
    </xdr:from>
    <xdr:ext cx="361950" cy="628650"/>
    <xdr:sp>
      <xdr:nvSpPr>
        <xdr:cNvPr id="24" name="TextBox 13"/>
        <xdr:cNvSpPr txBox="1">
          <a:spLocks noChangeArrowheads="1"/>
        </xdr:cNvSpPr>
      </xdr:nvSpPr>
      <xdr:spPr>
        <a:xfrm>
          <a:off x="1866900" y="2447925"/>
          <a:ext cx="3619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819150</xdr:colOff>
      <xdr:row>10</xdr:row>
      <xdr:rowOff>0</xdr:rowOff>
    </xdr:from>
    <xdr:ext cx="2247900" cy="333375"/>
    <xdr:sp>
      <xdr:nvSpPr>
        <xdr:cNvPr id="25" name="Text Box 25"/>
        <xdr:cNvSpPr txBox="1">
          <a:spLocks noChangeArrowheads="1"/>
        </xdr:cNvSpPr>
      </xdr:nvSpPr>
      <xdr:spPr>
        <a:xfrm>
          <a:off x="3162300" y="1933575"/>
          <a:ext cx="2247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Overall Vulnerability</a:t>
          </a:r>
        </a:p>
      </xdr:txBody>
    </xdr:sp>
    <xdr:clientData/>
  </xdr:oneCellAnchor>
  <xdr:twoCellAnchor>
    <xdr:from>
      <xdr:col>1</xdr:col>
      <xdr:colOff>390525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1715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0</xdr:rowOff>
    </xdr:from>
    <xdr:to>
      <xdr:col>2</xdr:col>
      <xdr:colOff>390525</xdr:colOff>
      <xdr:row>9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95262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9</xdr:row>
      <xdr:rowOff>0</xdr:rowOff>
    </xdr:from>
    <xdr:to>
      <xdr:col>3</xdr:col>
      <xdr:colOff>428625</xdr:colOff>
      <xdr:row>9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7717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9</xdr:row>
      <xdr:rowOff>0</xdr:rowOff>
    </xdr:from>
    <xdr:to>
      <xdr:col>4</xdr:col>
      <xdr:colOff>400050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359092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0</xdr:rowOff>
    </xdr:from>
    <xdr:to>
      <xdr:col>5</xdr:col>
      <xdr:colOff>400050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43719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0</xdr:rowOff>
    </xdr:from>
    <xdr:to>
      <xdr:col>6</xdr:col>
      <xdr:colOff>400050</xdr:colOff>
      <xdr:row>9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515302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9</xdr:row>
      <xdr:rowOff>0</xdr:rowOff>
    </xdr:from>
    <xdr:to>
      <xdr:col>7</xdr:col>
      <xdr:colOff>438150</xdr:colOff>
      <xdr:row>9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5972175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9</xdr:row>
      <xdr:rowOff>0</xdr:rowOff>
    </xdr:from>
    <xdr:to>
      <xdr:col>8</xdr:col>
      <xdr:colOff>819150</xdr:colOff>
      <xdr:row>9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720090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2">
      <selection activeCell="B10" sqref="B10"/>
    </sheetView>
  </sheetViews>
  <sheetFormatPr defaultColWidth="9.140625" defaultRowHeight="12.75"/>
  <cols>
    <col min="1" max="1" width="3.140625" style="0" customWidth="1"/>
    <col min="2" max="2" width="12.7109375" style="0" customWidth="1"/>
    <col min="3" max="11" width="9.00390625" style="0" customWidth="1"/>
    <col min="12" max="12" width="9.28125" style="0" customWidth="1"/>
  </cols>
  <sheetData>
    <row r="1" ht="13.5" customHeight="1">
      <c r="B1" s="12" t="s">
        <v>35</v>
      </c>
    </row>
    <row r="2" ht="13.5" customHeight="1"/>
    <row r="3" spans="1:13" ht="13.5" customHeight="1">
      <c r="A3" s="21">
        <v>1</v>
      </c>
      <c r="B3" s="13" t="s">
        <v>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3.5" customHeight="1">
      <c r="A4" s="28"/>
      <c r="B4" s="18">
        <v>1</v>
      </c>
      <c r="C4" s="29"/>
      <c r="D4" s="30"/>
      <c r="E4" s="30"/>
      <c r="F4" s="30"/>
      <c r="G4" s="30"/>
      <c r="H4" s="30"/>
      <c r="I4" s="30"/>
      <c r="J4" s="30"/>
      <c r="K4" s="30"/>
      <c r="L4" s="30"/>
      <c r="M4" s="17"/>
    </row>
    <row r="5" spans="1:14" ht="13.5" customHeight="1">
      <c r="A5" s="28"/>
      <c r="B5" s="18">
        <v>2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20"/>
      <c r="N5" s="11"/>
    </row>
    <row r="6" spans="1:14" ht="13.5" customHeight="1">
      <c r="A6" s="28"/>
      <c r="B6" s="18">
        <v>3</v>
      </c>
      <c r="C6" s="33"/>
      <c r="D6" s="32"/>
      <c r="E6" s="32"/>
      <c r="F6" s="32"/>
      <c r="G6" s="32"/>
      <c r="H6" s="32"/>
      <c r="I6" s="32"/>
      <c r="J6" s="32"/>
      <c r="K6" s="32"/>
      <c r="L6" s="32"/>
      <c r="M6" s="20"/>
      <c r="N6" s="11"/>
    </row>
    <row r="7" spans="1:14" ht="13.5" customHeight="1">
      <c r="A7" s="28"/>
      <c r="B7" s="18">
        <v>4</v>
      </c>
      <c r="C7" s="34"/>
      <c r="D7" s="32"/>
      <c r="E7" s="32"/>
      <c r="F7" s="32"/>
      <c r="G7" s="32"/>
      <c r="H7" s="32"/>
      <c r="I7" s="32"/>
      <c r="J7" s="32"/>
      <c r="K7" s="32"/>
      <c r="L7" s="32"/>
      <c r="M7" s="20"/>
      <c r="N7" s="11"/>
    </row>
    <row r="8" spans="1:14" ht="13.5" customHeight="1">
      <c r="A8" s="28"/>
      <c r="B8" s="18">
        <v>5</v>
      </c>
      <c r="C8" s="35"/>
      <c r="D8" s="32"/>
      <c r="E8" s="32"/>
      <c r="F8" s="32"/>
      <c r="G8" s="32"/>
      <c r="H8" s="32"/>
      <c r="I8" s="32"/>
      <c r="J8" s="32"/>
      <c r="K8" s="32"/>
      <c r="L8" s="32"/>
      <c r="M8" s="20"/>
      <c r="N8" s="11"/>
    </row>
    <row r="9" spans="1:13" ht="13.5" customHeight="1">
      <c r="A9" s="2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8" customFormat="1" ht="13.5" customHeight="1">
      <c r="A10" s="21">
        <v>2</v>
      </c>
      <c r="B10" s="13" t="s">
        <v>105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s="8" customFormat="1" ht="13.5" customHeight="1">
      <c r="A11" s="36"/>
      <c r="B11" s="1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8" customFormat="1" ht="13.5" customHeight="1">
      <c r="A12" s="36"/>
      <c r="B12" s="38" t="s">
        <v>23</v>
      </c>
      <c r="C12" s="17"/>
      <c r="D12" s="17"/>
      <c r="E12" s="37"/>
      <c r="F12" s="37"/>
      <c r="G12" s="37"/>
      <c r="H12" s="37"/>
      <c r="I12" s="37"/>
      <c r="J12" s="37"/>
      <c r="K12" s="37"/>
      <c r="L12" s="37"/>
      <c r="M12" s="37"/>
    </row>
    <row r="13" spans="1:13" s="8" customFormat="1" ht="13.5" customHeight="1">
      <c r="A13" s="36"/>
      <c r="B13" s="38"/>
      <c r="C13" s="17"/>
      <c r="D13" s="17"/>
      <c r="E13" s="37"/>
      <c r="F13" s="37"/>
      <c r="G13" s="37"/>
      <c r="H13" s="37"/>
      <c r="I13" s="37"/>
      <c r="J13" s="37"/>
      <c r="K13" s="37"/>
      <c r="L13" s="37"/>
      <c r="M13" s="37"/>
    </row>
    <row r="14" spans="1:13" s="8" customFormat="1" ht="13.5" customHeight="1">
      <c r="A14" s="36"/>
      <c r="B14" s="38" t="s">
        <v>29</v>
      </c>
      <c r="C14" s="17"/>
      <c r="D14" s="17"/>
      <c r="E14" s="37"/>
      <c r="F14" s="37"/>
      <c r="G14" s="37"/>
      <c r="H14" s="37"/>
      <c r="I14" s="37"/>
      <c r="J14" s="37"/>
      <c r="K14" s="37"/>
      <c r="L14" s="37"/>
      <c r="M14" s="37"/>
    </row>
    <row r="15" spans="1:13" s="8" customFormat="1" ht="13.5" customHeight="1">
      <c r="A15" s="36"/>
      <c r="B15" s="17"/>
      <c r="C15" s="17"/>
      <c r="D15" s="22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8" customFormat="1" ht="13.5" customHeight="1">
      <c r="A16" s="36"/>
      <c r="B16" s="18">
        <v>0</v>
      </c>
      <c r="C16" s="17" t="s">
        <v>104</v>
      </c>
      <c r="D16" s="22"/>
      <c r="E16" s="37"/>
      <c r="F16" s="37"/>
      <c r="G16" s="37"/>
      <c r="H16" s="37"/>
      <c r="I16" s="37"/>
      <c r="J16" s="37"/>
      <c r="K16" s="37"/>
      <c r="L16" s="37"/>
      <c r="M16" s="37"/>
    </row>
    <row r="17" spans="1:13" s="8" customFormat="1" ht="13.5" customHeight="1">
      <c r="A17" s="36"/>
      <c r="B17" s="18">
        <v>2</v>
      </c>
      <c r="C17" s="17" t="s">
        <v>27</v>
      </c>
      <c r="D17" s="22"/>
      <c r="E17" s="37"/>
      <c r="F17" s="37"/>
      <c r="G17" s="37"/>
      <c r="H17" s="37"/>
      <c r="I17" s="37"/>
      <c r="J17" s="37"/>
      <c r="K17" s="37"/>
      <c r="L17" s="37"/>
      <c r="M17" s="37"/>
    </row>
    <row r="18" spans="1:13" s="8" customFormat="1" ht="13.5" customHeight="1">
      <c r="A18" s="36"/>
      <c r="B18" s="18"/>
      <c r="C18" s="17" t="s">
        <v>25</v>
      </c>
      <c r="E18" s="37"/>
      <c r="F18" s="37"/>
      <c r="G18" s="37"/>
      <c r="H18" s="37"/>
      <c r="I18" s="37"/>
      <c r="J18" s="37"/>
      <c r="K18" s="37"/>
      <c r="L18" s="37"/>
      <c r="M18" s="37"/>
    </row>
    <row r="19" spans="1:13" s="8" customFormat="1" ht="13.5" customHeight="1">
      <c r="A19" s="36"/>
      <c r="B19" s="18">
        <v>5</v>
      </c>
      <c r="C19" s="17" t="s">
        <v>15</v>
      </c>
      <c r="D19" s="22"/>
      <c r="E19" s="37"/>
      <c r="F19" s="37"/>
      <c r="G19" s="37"/>
      <c r="H19" s="37"/>
      <c r="I19" s="37"/>
      <c r="J19" s="37"/>
      <c r="K19" s="37"/>
      <c r="L19" s="37"/>
      <c r="M19" s="37"/>
    </row>
    <row r="20" spans="1:13" s="8" customFormat="1" ht="13.5" customHeight="1">
      <c r="A20" s="36"/>
      <c r="B20" s="18"/>
      <c r="C20" s="17" t="s">
        <v>26</v>
      </c>
      <c r="E20" s="37"/>
      <c r="F20" s="37"/>
      <c r="G20" s="37"/>
      <c r="H20" s="37"/>
      <c r="I20" s="37"/>
      <c r="J20" s="37"/>
      <c r="K20" s="37"/>
      <c r="L20" s="37"/>
      <c r="M20" s="37"/>
    </row>
    <row r="21" spans="1:13" s="8" customFormat="1" ht="13.5" customHeight="1">
      <c r="A21" s="36"/>
      <c r="B21" s="18">
        <v>10</v>
      </c>
      <c r="C21" s="17" t="s">
        <v>14</v>
      </c>
      <c r="D21" s="22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8" customFormat="1" ht="13.5" customHeight="1">
      <c r="A22" s="36"/>
      <c r="B22" s="17"/>
      <c r="C22" s="17"/>
      <c r="D22" s="22"/>
      <c r="E22" s="37"/>
      <c r="F22" s="37"/>
      <c r="G22" s="37"/>
      <c r="H22" s="37"/>
      <c r="I22" s="37"/>
      <c r="J22" s="37"/>
      <c r="K22" s="37"/>
      <c r="L22" s="37"/>
      <c r="M22" s="37"/>
    </row>
    <row r="23" spans="1:13" s="8" customFormat="1" ht="13.5" customHeight="1">
      <c r="A23" s="36"/>
      <c r="B23" s="18" t="s">
        <v>30</v>
      </c>
      <c r="C23" s="17"/>
      <c r="D23" s="1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3.5" customHeight="1">
      <c r="A24" s="28"/>
      <c r="B24" s="18">
        <v>-2</v>
      </c>
      <c r="C24" s="17" t="s">
        <v>98</v>
      </c>
      <c r="D24" s="17"/>
      <c r="E24" s="17"/>
      <c r="F24" s="17"/>
      <c r="G24" s="39"/>
      <c r="H24" s="17"/>
      <c r="I24" s="17"/>
      <c r="J24" s="17"/>
      <c r="K24" s="17"/>
      <c r="L24" s="17"/>
      <c r="M24" s="17"/>
    </row>
    <row r="25" spans="1:13" ht="13.5" customHeight="1">
      <c r="A25" s="28"/>
      <c r="B25" s="18">
        <v>0</v>
      </c>
      <c r="C25" s="17" t="s">
        <v>99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3.5" customHeight="1">
      <c r="A26" s="28"/>
      <c r="B26" s="18">
        <v>2</v>
      </c>
      <c r="C26" s="17" t="s">
        <v>100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3.5" customHeight="1">
      <c r="A27" s="28"/>
      <c r="B27" s="18"/>
      <c r="C27" s="17" t="s">
        <v>101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3.5" customHeight="1">
      <c r="A28" s="28"/>
      <c r="B28" s="18">
        <v>5</v>
      </c>
      <c r="C28" s="17" t="s">
        <v>102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3.5" customHeight="1">
      <c r="A29" s="28"/>
      <c r="B29" s="18"/>
      <c r="C29" s="17" t="s">
        <v>103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3.5" customHeight="1">
      <c r="A30" s="28"/>
      <c r="B30" s="18">
        <v>10</v>
      </c>
      <c r="C30" s="17" t="s">
        <v>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3.5" customHeight="1">
      <c r="A31" s="28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3.5" customHeight="1">
      <c r="A32" s="28"/>
      <c r="B32" s="18"/>
      <c r="C32" s="63" t="s">
        <v>46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3.5" customHeight="1">
      <c r="A33" s="28"/>
      <c r="B33" s="18"/>
      <c r="C33" s="18" t="s">
        <v>87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3.5" customHeight="1">
      <c r="A34" s="2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3.5" customHeight="1">
      <c r="A35" s="21">
        <v>3</v>
      </c>
      <c r="B35" s="13" t="s">
        <v>88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3.5" customHeight="1">
      <c r="A36" s="21"/>
      <c r="B36" s="18">
        <v>0</v>
      </c>
      <c r="C36" s="17" t="s">
        <v>63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3.5" customHeight="1">
      <c r="A37" s="21"/>
      <c r="B37" s="18">
        <v>1</v>
      </c>
      <c r="C37" s="17" t="s">
        <v>61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3.5" customHeight="1">
      <c r="A38" s="21"/>
      <c r="B38" s="18"/>
      <c r="C38" s="17" t="s">
        <v>62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3.5" customHeight="1">
      <c r="A39" s="21"/>
      <c r="B39" s="18">
        <v>2</v>
      </c>
      <c r="C39" s="17" t="s">
        <v>58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3.5" customHeight="1">
      <c r="A40" s="21"/>
      <c r="B40" s="18"/>
      <c r="C40" s="17" t="s">
        <v>60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3.5" customHeight="1">
      <c r="A41" s="21"/>
      <c r="B41" s="18">
        <v>3</v>
      </c>
      <c r="C41" s="17" t="s">
        <v>57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3.5" customHeight="1">
      <c r="A42" s="21"/>
      <c r="B42" s="18"/>
      <c r="C42" s="110" t="s">
        <v>59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3.5" customHeight="1">
      <c r="A43" s="21"/>
      <c r="B43" s="18">
        <v>4</v>
      </c>
      <c r="C43" s="17" t="s">
        <v>55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3.5" customHeight="1">
      <c r="A44" s="21"/>
      <c r="B44" s="18"/>
      <c r="C44" s="110" t="s">
        <v>56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ht="13.5" customHeight="1">
      <c r="A45" s="21"/>
    </row>
    <row r="46" spans="1:13" ht="13.5" customHeight="1">
      <c r="A46" s="21">
        <v>4</v>
      </c>
      <c r="B46" s="13" t="s">
        <v>106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3.5" customHeight="1">
      <c r="A47" s="21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3.5" customHeight="1">
      <c r="A48" s="17"/>
      <c r="B48" s="38" t="s">
        <v>22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3.5" customHeight="1">
      <c r="A49" s="17"/>
      <c r="B49" s="40">
        <v>0</v>
      </c>
      <c r="C49" s="17" t="s">
        <v>34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3.5" customHeight="1">
      <c r="A50" s="17"/>
      <c r="B50" s="40"/>
      <c r="C50" s="37" t="s">
        <v>52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3.5" customHeight="1">
      <c r="A51" s="17"/>
      <c r="B51" s="40"/>
      <c r="C51" s="37" t="s">
        <v>33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3.5" customHeight="1">
      <c r="A52" s="17"/>
      <c r="B52" s="40">
        <v>2</v>
      </c>
      <c r="C52" s="17" t="s">
        <v>28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3.5" customHeight="1">
      <c r="A53" s="17"/>
      <c r="B53" s="40"/>
      <c r="C53" s="37" t="s">
        <v>51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3.5" customHeight="1">
      <c r="A54" s="17"/>
      <c r="B54" s="40"/>
      <c r="C54" s="37" t="s">
        <v>32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3.5" customHeight="1">
      <c r="A55" s="17"/>
      <c r="B55" s="40">
        <v>5</v>
      </c>
      <c r="C55" s="17" t="s">
        <v>24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3.5" customHeight="1">
      <c r="A56" s="17"/>
      <c r="B56" s="40"/>
      <c r="C56" s="37" t="s">
        <v>50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3.5" customHeight="1">
      <c r="A57" s="17"/>
      <c r="B57" s="40"/>
      <c r="C57" s="37" t="s">
        <v>31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3.5" customHeight="1">
      <c r="A58" s="17"/>
      <c r="M58" s="17"/>
    </row>
    <row r="59" spans="1:13" ht="13.5" customHeight="1">
      <c r="A59" s="17"/>
      <c r="M59" s="17"/>
    </row>
    <row r="60" spans="1:13" ht="13.5" customHeight="1">
      <c r="A60" s="17"/>
      <c r="M60" s="17"/>
    </row>
    <row r="61" spans="1:13" ht="13.5" customHeight="1">
      <c r="A61" s="17"/>
      <c r="M61" s="17"/>
    </row>
    <row r="62" spans="1:13" ht="13.5" customHeight="1">
      <c r="A62" s="17"/>
      <c r="M62" s="17"/>
    </row>
    <row r="63" spans="1:13" ht="13.5" customHeight="1">
      <c r="A63" s="17"/>
      <c r="M63" s="17"/>
    </row>
    <row r="64" spans="1:13" ht="13.5" customHeight="1">
      <c r="A64" s="17"/>
      <c r="B64" s="3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3.5" customHeight="1">
      <c r="A65" s="17"/>
      <c r="B65" s="23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3.5" customHeight="1">
      <c r="A66" s="17"/>
      <c r="B66" s="18"/>
      <c r="C66" s="19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3.5" customHeight="1">
      <c r="A67" s="17"/>
      <c r="B67" s="18"/>
      <c r="C67" s="19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3.5" customHeight="1">
      <c r="A68" s="17"/>
      <c r="B68" s="18"/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3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3.5" customHeight="1">
      <c r="A70" s="17"/>
      <c r="B70" s="23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3.5" customHeight="1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3.5" customHeight="1">
      <c r="A72" s="17"/>
      <c r="B72" s="18"/>
      <c r="C72" s="19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3.5" customHeight="1">
      <c r="A73" s="17"/>
      <c r="B73" s="18"/>
      <c r="C73" s="19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3.5" customHeight="1">
      <c r="A75" s="17"/>
      <c r="B75" s="23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3.5" customHeight="1">
      <c r="A76" s="17"/>
      <c r="B76" s="18"/>
      <c r="C76" s="19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3.5" customHeight="1">
      <c r="A77" s="17"/>
      <c r="B77" s="18"/>
      <c r="C77" s="19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3.5" customHeight="1">
      <c r="A78" s="17"/>
      <c r="B78" s="18"/>
      <c r="C78" s="19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3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3.5" customHeight="1">
      <c r="A80" s="17"/>
      <c r="B80" s="23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3.5" customHeight="1">
      <c r="A81" s="17"/>
      <c r="B81" s="18"/>
      <c r="C81" s="19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3.5" customHeight="1">
      <c r="A82" s="17"/>
      <c r="B82" s="18"/>
      <c r="C82" s="19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3.5" customHeight="1">
      <c r="A83" s="17"/>
      <c r="B83" s="18"/>
      <c r="C83" s="19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3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</sheetData>
  <sheetProtection/>
  <printOptions/>
  <pageMargins left="0.75" right="0.75" top="0.5" bottom="0.7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9"/>
  <sheetViews>
    <sheetView zoomScalePageLayoutView="0" workbookViewId="0" topLeftCell="A1">
      <selection activeCell="C28" sqref="C28:N28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7.7109375" style="0" customWidth="1"/>
    <col min="7" max="7" width="10.7109375" style="0" customWidth="1"/>
    <col min="8" max="8" width="7.7109375" style="0" customWidth="1"/>
    <col min="9" max="9" width="10.7109375" style="0" customWidth="1"/>
    <col min="10" max="10" width="7.7109375" style="0" customWidth="1"/>
    <col min="11" max="11" width="10.7109375" style="0" customWidth="1"/>
    <col min="12" max="12" width="7.7109375" style="0" customWidth="1"/>
    <col min="13" max="13" width="10.7109375" style="0" customWidth="1"/>
    <col min="14" max="14" width="7.7109375" style="0" customWidth="1"/>
    <col min="15" max="18" width="10.421875" style="64" hidden="1" customWidth="1"/>
    <col min="19" max="19" width="13.8515625" style="64" hidden="1" customWidth="1"/>
    <col min="20" max="20" width="12.7109375" style="64" hidden="1" customWidth="1"/>
    <col min="21" max="21" width="9.140625" style="64" hidden="1" customWidth="1"/>
    <col min="22" max="22" width="9.140625" style="0" hidden="1" customWidth="1"/>
  </cols>
  <sheetData>
    <row r="1" spans="9:23" ht="8.25" customHeight="1">
      <c r="I1" s="5"/>
      <c r="J1" s="5"/>
      <c r="W1" s="121"/>
    </row>
    <row r="2" spans="9:28" ht="12.75" customHeight="1">
      <c r="I2" s="5"/>
      <c r="J2" s="5"/>
      <c r="S2" s="65" t="s">
        <v>45</v>
      </c>
      <c r="T2" s="65"/>
      <c r="X2" s="128"/>
      <c r="Y2" s="128"/>
      <c r="Z2" s="129"/>
      <c r="AA2" s="11"/>
      <c r="AB2" s="11"/>
    </row>
    <row r="3" spans="2:28" ht="13.5" customHeight="1">
      <c r="B3" s="2" t="s">
        <v>0</v>
      </c>
      <c r="C3" s="14" t="s">
        <v>7</v>
      </c>
      <c r="D3" s="16" t="s">
        <v>12</v>
      </c>
      <c r="E3" s="14" t="s">
        <v>1</v>
      </c>
      <c r="F3" s="16" t="s">
        <v>12</v>
      </c>
      <c r="G3" s="14" t="s">
        <v>5</v>
      </c>
      <c r="H3" s="16" t="s">
        <v>12</v>
      </c>
      <c r="I3" s="14" t="s">
        <v>6</v>
      </c>
      <c r="J3" s="16" t="s">
        <v>12</v>
      </c>
      <c r="K3" s="14" t="s">
        <v>2</v>
      </c>
      <c r="L3" s="16" t="s">
        <v>12</v>
      </c>
      <c r="M3" s="14" t="s">
        <v>107</v>
      </c>
      <c r="N3" s="16" t="s">
        <v>12</v>
      </c>
      <c r="O3" s="66" t="s">
        <v>39</v>
      </c>
      <c r="P3" s="66" t="s">
        <v>40</v>
      </c>
      <c r="Q3" s="66" t="s">
        <v>74</v>
      </c>
      <c r="R3" s="66" t="s">
        <v>74</v>
      </c>
      <c r="S3" s="66" t="s">
        <v>42</v>
      </c>
      <c r="T3" s="66" t="s">
        <v>43</v>
      </c>
      <c r="U3" s="66" t="s">
        <v>39</v>
      </c>
      <c r="V3" s="66" t="s">
        <v>40</v>
      </c>
      <c r="W3" s="15"/>
      <c r="X3" s="66"/>
      <c r="Y3" s="66"/>
      <c r="Z3" s="66"/>
      <c r="AA3" s="11"/>
      <c r="AB3" s="15"/>
    </row>
    <row r="4" spans="9:28" ht="3.75" customHeight="1">
      <c r="I4" s="5"/>
      <c r="J4" s="5"/>
      <c r="S4" s="67"/>
      <c r="T4" s="67"/>
      <c r="X4" s="128"/>
      <c r="Y4" s="128"/>
      <c r="Z4" s="130"/>
      <c r="AA4" s="11"/>
      <c r="AB4" s="11"/>
    </row>
    <row r="5" spans="2:28" ht="13.5" customHeight="1">
      <c r="B5" s="4" t="s">
        <v>80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67" t="s">
        <v>13</v>
      </c>
      <c r="P5" s="67" t="s">
        <v>13</v>
      </c>
      <c r="Q5" s="67" t="s">
        <v>67</v>
      </c>
      <c r="R5" s="67" t="s">
        <v>68</v>
      </c>
      <c r="S5" s="67" t="s">
        <v>13</v>
      </c>
      <c r="T5" s="67"/>
      <c r="U5" s="67" t="s">
        <v>12</v>
      </c>
      <c r="V5" s="67" t="s">
        <v>12</v>
      </c>
      <c r="X5" s="130"/>
      <c r="Y5" s="130"/>
      <c r="Z5" s="130"/>
      <c r="AA5" s="11"/>
      <c r="AB5" s="11"/>
    </row>
    <row r="6" spans="2:28" ht="13.5" customHeight="1">
      <c r="B6" s="135">
        <v>1</v>
      </c>
      <c r="C6" s="146"/>
      <c r="D6" s="147"/>
      <c r="E6" s="148"/>
      <c r="F6" s="147"/>
      <c r="G6" s="149"/>
      <c r="H6" s="147"/>
      <c r="I6" s="149"/>
      <c r="J6" s="147"/>
      <c r="K6" s="149"/>
      <c r="L6" s="147"/>
      <c r="M6" s="149"/>
      <c r="N6" s="147"/>
      <c r="O6" s="105">
        <f>SUM(E6,G6,I6,K6,M6)</f>
        <v>0</v>
      </c>
      <c r="P6" s="68">
        <f>COUNT(E6,G6,I6,K6,M6)</f>
        <v>0</v>
      </c>
      <c r="Q6" s="114">
        <f>HLOOKUP(C6,'Relationship Table'!$B$19:$H$20,2)</f>
        <v>1</v>
      </c>
      <c r="R6" s="115">
        <f>HLOOKUP(O6,'Relationship Table'!$B$23:$K$24,2)</f>
        <v>2</v>
      </c>
      <c r="S6" s="101" t="str">
        <f>IF(P6=0,"---",INDEX('Relationship Table'!$B$5:$K$11,SensitivityExposure!Q6,SensitivityExposure!R6))</f>
        <v>---</v>
      </c>
      <c r="T6" s="69">
        <f>COUNT(S6)</f>
        <v>0</v>
      </c>
      <c r="U6" s="70">
        <f>SUM(D6,F6,H6,J6,L6,N6)</f>
        <v>0</v>
      </c>
      <c r="V6" s="70">
        <f>COUNT(D6,F6,H6,J6,L6,N6)</f>
        <v>0</v>
      </c>
      <c r="W6" s="47"/>
      <c r="X6" s="131"/>
      <c r="Y6" s="11"/>
      <c r="Z6" s="132"/>
      <c r="AA6" s="11"/>
      <c r="AB6" s="11"/>
    </row>
    <row r="7" spans="2:28" ht="13.5" customHeight="1">
      <c r="B7" s="135">
        <v>2</v>
      </c>
      <c r="C7" s="146"/>
      <c r="D7" s="147"/>
      <c r="E7" s="148"/>
      <c r="F7" s="147"/>
      <c r="G7" s="149"/>
      <c r="H7" s="147"/>
      <c r="I7" s="149"/>
      <c r="J7" s="147"/>
      <c r="K7" s="149"/>
      <c r="L7" s="147"/>
      <c r="M7" s="149"/>
      <c r="N7" s="147"/>
      <c r="O7" s="105">
        <f>SUM(E7,G7,I7,K7,M7)</f>
        <v>0</v>
      </c>
      <c r="P7" s="68">
        <f>COUNT(E7,G7,I7,K7,M7)</f>
        <v>0</v>
      </c>
      <c r="Q7" s="114">
        <f>HLOOKUP(C7,'Relationship Table'!$B$19:$H$20,2)</f>
        <v>1</v>
      </c>
      <c r="R7" s="115">
        <f>HLOOKUP(O7,'Relationship Table'!$B$23:$K$24,2)</f>
        <v>2</v>
      </c>
      <c r="S7" s="101" t="str">
        <f>IF(P7=0,"---",INDEX('Relationship Table'!$B$5:$K$11,SensitivityExposure!Q7,SensitivityExposure!R7))</f>
        <v>---</v>
      </c>
      <c r="T7" s="69">
        <f>COUNT(S7)</f>
        <v>0</v>
      </c>
      <c r="U7" s="70">
        <f>SUM(D7,F7,H7,J7,L7,N7)</f>
        <v>0</v>
      </c>
      <c r="V7" s="70">
        <f>COUNT(D7,F7,H7,J7,L7,N7)</f>
        <v>0</v>
      </c>
      <c r="W7" s="47"/>
      <c r="X7" s="131"/>
      <c r="Y7" s="11"/>
      <c r="Z7" s="132"/>
      <c r="AA7" s="11"/>
      <c r="AB7" s="11"/>
    </row>
    <row r="8" spans="2:28" ht="13.5" customHeight="1">
      <c r="B8" s="135">
        <v>3</v>
      </c>
      <c r="C8" s="146"/>
      <c r="D8" s="147"/>
      <c r="E8" s="148"/>
      <c r="F8" s="147"/>
      <c r="G8" s="149"/>
      <c r="H8" s="147"/>
      <c r="I8" s="149"/>
      <c r="J8" s="147"/>
      <c r="K8" s="149"/>
      <c r="L8" s="147"/>
      <c r="M8" s="149"/>
      <c r="N8" s="147"/>
      <c r="O8" s="105">
        <f>SUM(E8,G8,I8,K8,M8)</f>
        <v>0</v>
      </c>
      <c r="P8" s="68">
        <f>COUNT(E8,G8,I8,K8,M8)</f>
        <v>0</v>
      </c>
      <c r="Q8" s="114">
        <f>HLOOKUP(C8,'Relationship Table'!$B$19:$H$20,2)</f>
        <v>1</v>
      </c>
      <c r="R8" s="115">
        <f>HLOOKUP(O8,'Relationship Table'!$B$23:$K$24,2)</f>
        <v>2</v>
      </c>
      <c r="S8" s="101" t="str">
        <f>IF(P8=0,"---",INDEX('Relationship Table'!$B$5:$K$11,SensitivityExposure!Q8,SensitivityExposure!R8))</f>
        <v>---</v>
      </c>
      <c r="T8" s="69">
        <f>COUNT(S8)</f>
        <v>0</v>
      </c>
      <c r="U8" s="70">
        <f>SUM(D8,F8,H8,J8,L8,N8)</f>
        <v>0</v>
      </c>
      <c r="V8" s="70">
        <f>COUNT(D8,F8,H8,J8,L8,N8)</f>
        <v>0</v>
      </c>
      <c r="W8" s="47"/>
      <c r="X8" s="131"/>
      <c r="Y8" s="11"/>
      <c r="Z8" s="132"/>
      <c r="AA8" s="11"/>
      <c r="AB8" s="11"/>
    </row>
    <row r="9" spans="2:28" ht="13.5" customHeight="1">
      <c r="B9" s="135">
        <v>4</v>
      </c>
      <c r="C9" s="146"/>
      <c r="D9" s="147"/>
      <c r="E9" s="148"/>
      <c r="F9" s="147"/>
      <c r="G9" s="149"/>
      <c r="H9" s="147"/>
      <c r="I9" s="149"/>
      <c r="J9" s="147"/>
      <c r="K9" s="149"/>
      <c r="L9" s="147"/>
      <c r="M9" s="149"/>
      <c r="N9" s="147"/>
      <c r="O9" s="105">
        <f>SUM(E9,G9,I9,K9,M9)</f>
        <v>0</v>
      </c>
      <c r="P9" s="68">
        <f>COUNT(E9,G9,I9,K9,M9)</f>
        <v>0</v>
      </c>
      <c r="Q9" s="114">
        <f>HLOOKUP(C9,'Relationship Table'!$B$19:$H$20,2)</f>
        <v>1</v>
      </c>
      <c r="R9" s="115">
        <f>HLOOKUP(O9,'Relationship Table'!$B$23:$K$24,2)</f>
        <v>2</v>
      </c>
      <c r="S9" s="101" t="str">
        <f>IF(P9=0,"---",INDEX('Relationship Table'!$B$5:$K$11,SensitivityExposure!Q9,SensitivityExposure!R9))</f>
        <v>---</v>
      </c>
      <c r="T9" s="69">
        <f>COUNT(S9)</f>
        <v>0</v>
      </c>
      <c r="U9" s="70">
        <f>SUM(D9,F9,H9,J9,L9,N9)</f>
        <v>0</v>
      </c>
      <c r="V9" s="70">
        <f>COUNT(D9,F9,H9,J9,L9,N9)</f>
        <v>0</v>
      </c>
      <c r="W9" s="47"/>
      <c r="X9" s="131"/>
      <c r="Y9" s="11"/>
      <c r="Z9" s="132"/>
      <c r="AA9" s="11"/>
      <c r="AB9" s="11"/>
    </row>
    <row r="10" spans="2:28" ht="13.5" customHeight="1">
      <c r="B10" s="135">
        <v>5</v>
      </c>
      <c r="C10" s="146"/>
      <c r="D10" s="147"/>
      <c r="E10" s="148"/>
      <c r="F10" s="147"/>
      <c r="G10" s="149"/>
      <c r="H10" s="147"/>
      <c r="I10" s="149"/>
      <c r="J10" s="147"/>
      <c r="K10" s="149"/>
      <c r="L10" s="147"/>
      <c r="M10" s="149"/>
      <c r="N10" s="147"/>
      <c r="O10" s="105">
        <f>SUM(E10,G10,I10,K10,M10)</f>
        <v>0</v>
      </c>
      <c r="P10" s="68">
        <f>COUNT(E10,G10,I10,K10,M10)</f>
        <v>0</v>
      </c>
      <c r="Q10" s="114">
        <f>HLOOKUP(C10,'Relationship Table'!$B$19:$H$20,2)</f>
        <v>1</v>
      </c>
      <c r="R10" s="115">
        <f>HLOOKUP(O10,'Relationship Table'!$B$23:$K$24,2)</f>
        <v>2</v>
      </c>
      <c r="S10" s="101" t="str">
        <f>IF(P10=0,"---",INDEX('Relationship Table'!$B$5:$K$11,SensitivityExposure!Q10,SensitivityExposure!R10))</f>
        <v>---</v>
      </c>
      <c r="T10" s="69">
        <f>COUNT(S10)</f>
        <v>0</v>
      </c>
      <c r="U10" s="70">
        <f>SUM(D10,F10,H10,J10,L10,N10)</f>
        <v>0</v>
      </c>
      <c r="V10" s="70">
        <f>COUNT(D10,F10,H10,J10,L10,N10)</f>
        <v>0</v>
      </c>
      <c r="W10" s="47"/>
      <c r="X10" s="131"/>
      <c r="Y10" s="11"/>
      <c r="Z10" s="132"/>
      <c r="AA10" s="11"/>
      <c r="AB10" s="11"/>
    </row>
    <row r="11" spans="2:28" ht="2.25" customHeight="1">
      <c r="B11" s="6"/>
      <c r="C11" s="111"/>
      <c r="D11" s="10"/>
      <c r="E11" s="10"/>
      <c r="F11" s="10"/>
      <c r="G11" s="10"/>
      <c r="H11" s="10"/>
      <c r="I11" s="10"/>
      <c r="J11" s="10"/>
      <c r="K11" s="6"/>
      <c r="L11" s="10"/>
      <c r="M11" s="6"/>
      <c r="N11" s="10"/>
      <c r="O11" s="107"/>
      <c r="P11" s="71"/>
      <c r="Q11" s="116">
        <f>HLOOKUP(C11,'Relationship Table'!$B$19:$H$20,2)</f>
        <v>1</v>
      </c>
      <c r="R11" s="71"/>
      <c r="S11" s="102"/>
      <c r="T11" s="72"/>
      <c r="U11" s="71"/>
      <c r="V11" s="71"/>
      <c r="W11" s="47"/>
      <c r="X11" s="131"/>
      <c r="Y11" s="11"/>
      <c r="Z11" s="132"/>
      <c r="AA11" s="11"/>
      <c r="AB11" s="11"/>
    </row>
    <row r="12" spans="2:28" ht="13.5" customHeight="1">
      <c r="B12" s="4" t="s">
        <v>109</v>
      </c>
      <c r="C12" s="112"/>
      <c r="D12" s="2"/>
      <c r="E12" s="3"/>
      <c r="F12" s="3"/>
      <c r="G12" s="3"/>
      <c r="H12" s="2"/>
      <c r="I12" s="3"/>
      <c r="J12" s="2"/>
      <c r="K12" s="3"/>
      <c r="L12" s="2"/>
      <c r="M12" s="3"/>
      <c r="N12" s="2"/>
      <c r="O12" s="108"/>
      <c r="P12" s="73"/>
      <c r="Q12" s="73"/>
      <c r="R12" s="73"/>
      <c r="S12" s="103"/>
      <c r="T12" s="74"/>
      <c r="V12" s="64"/>
      <c r="W12" s="47"/>
      <c r="X12" s="131"/>
      <c r="Y12" s="11"/>
      <c r="Z12" s="132"/>
      <c r="AA12" s="11"/>
      <c r="AB12" s="11"/>
    </row>
    <row r="13" spans="2:28" ht="13.5" customHeight="1">
      <c r="B13" s="135">
        <v>1</v>
      </c>
      <c r="C13" s="146"/>
      <c r="D13" s="147"/>
      <c r="E13" s="148"/>
      <c r="F13" s="147"/>
      <c r="G13" s="149"/>
      <c r="H13" s="147"/>
      <c r="I13" s="149"/>
      <c r="J13" s="147"/>
      <c r="K13" s="149"/>
      <c r="L13" s="147"/>
      <c r="M13" s="149"/>
      <c r="N13" s="147"/>
      <c r="O13" s="105">
        <f>SUM(E13,G13,I13,K13,M13)</f>
        <v>0</v>
      </c>
      <c r="P13" s="68">
        <f>COUNT(E13,G13,I13,K13,M13)</f>
        <v>0</v>
      </c>
      <c r="Q13" s="114">
        <f>HLOOKUP(C13,'Relationship Table'!$B$19:$H$20,2)</f>
        <v>1</v>
      </c>
      <c r="R13" s="115">
        <f>HLOOKUP(O13,'Relationship Table'!$B$23:$K$24,2)</f>
        <v>2</v>
      </c>
      <c r="S13" s="101" t="str">
        <f>IF(P13=0,"---",INDEX('Relationship Table'!$B$5:$K$11,SensitivityExposure!Q13,SensitivityExposure!R13))</f>
        <v>---</v>
      </c>
      <c r="T13" s="69">
        <f>COUNT(S13)</f>
        <v>0</v>
      </c>
      <c r="U13" s="70">
        <f>SUM(D13,H13,J13,L13,N13)</f>
        <v>0</v>
      </c>
      <c r="V13" s="70">
        <f>COUNT(D13,F13,H13,J13,L13,N13)</f>
        <v>0</v>
      </c>
      <c r="W13" s="47"/>
      <c r="X13" s="131"/>
      <c r="Y13" s="11"/>
      <c r="Z13" s="132"/>
      <c r="AA13" s="11"/>
      <c r="AB13" s="11"/>
    </row>
    <row r="14" spans="2:28" ht="13.5" customHeight="1">
      <c r="B14" s="135">
        <v>2</v>
      </c>
      <c r="C14" s="146"/>
      <c r="D14" s="147"/>
      <c r="E14" s="148"/>
      <c r="F14" s="147"/>
      <c r="G14" s="149"/>
      <c r="H14" s="147"/>
      <c r="I14" s="149"/>
      <c r="J14" s="147"/>
      <c r="K14" s="149"/>
      <c r="L14" s="147"/>
      <c r="M14" s="149"/>
      <c r="N14" s="147"/>
      <c r="O14" s="105">
        <f>SUM(E14,G14,I14,K14,M14)</f>
        <v>0</v>
      </c>
      <c r="P14" s="68">
        <f>COUNT(E14,G14,I14,K14,M14)</f>
        <v>0</v>
      </c>
      <c r="Q14" s="114">
        <f>HLOOKUP(C14,'Relationship Table'!$B$19:$H$20,2)</f>
        <v>1</v>
      </c>
      <c r="R14" s="115">
        <f>HLOOKUP(O14,'Relationship Table'!$B$23:$K$24,2)</f>
        <v>2</v>
      </c>
      <c r="S14" s="101" t="str">
        <f>IF(P14=0,"---",INDEX('Relationship Table'!$B$5:$K$11,SensitivityExposure!Q14,SensitivityExposure!R14))</f>
        <v>---</v>
      </c>
      <c r="T14" s="69">
        <f>COUNT(S14)</f>
        <v>0</v>
      </c>
      <c r="U14" s="70">
        <f>SUM(D14,H14,J14,L14,N14)</f>
        <v>0</v>
      </c>
      <c r="V14" s="70">
        <f>COUNT(D14,F14,H14,J14,L14,N14)</f>
        <v>0</v>
      </c>
      <c r="W14" s="47"/>
      <c r="X14" s="131"/>
      <c r="Y14" s="11"/>
      <c r="Z14" s="132"/>
      <c r="AA14" s="11"/>
      <c r="AB14" s="11"/>
    </row>
    <row r="15" spans="2:28" ht="13.5" customHeight="1">
      <c r="B15" s="135">
        <v>3</v>
      </c>
      <c r="C15" s="146"/>
      <c r="D15" s="147"/>
      <c r="E15" s="149"/>
      <c r="F15" s="150"/>
      <c r="G15" s="149"/>
      <c r="H15" s="147"/>
      <c r="I15" s="149"/>
      <c r="J15" s="147"/>
      <c r="K15" s="149"/>
      <c r="L15" s="147"/>
      <c r="M15" s="149"/>
      <c r="N15" s="147"/>
      <c r="O15" s="105">
        <f>SUM(E15,G15,I15,K15,M15)</f>
        <v>0</v>
      </c>
      <c r="P15" s="68">
        <f>COUNT(E15,G15,I15,K15,M15)</f>
        <v>0</v>
      </c>
      <c r="Q15" s="114">
        <f>HLOOKUP(C15,'Relationship Table'!$B$19:$H$20,2)</f>
        <v>1</v>
      </c>
      <c r="R15" s="115">
        <f>HLOOKUP(O15,'Relationship Table'!$B$23:$K$24,2)</f>
        <v>2</v>
      </c>
      <c r="S15" s="101" t="str">
        <f>IF(P15=0,"---",INDEX('Relationship Table'!$B$5:$K$11,SensitivityExposure!Q15,SensitivityExposure!R15))</f>
        <v>---</v>
      </c>
      <c r="T15" s="69">
        <f>COUNT(S15)</f>
        <v>0</v>
      </c>
      <c r="U15" s="70">
        <f>SUM(D15,H15,J15,L15,N15)</f>
        <v>0</v>
      </c>
      <c r="V15" s="70">
        <f>COUNT(D15,F15,H15,J15,L15,N15)</f>
        <v>0</v>
      </c>
      <c r="W15" s="47"/>
      <c r="X15" s="131"/>
      <c r="Y15" s="11"/>
      <c r="Z15" s="132"/>
      <c r="AA15" s="11"/>
      <c r="AB15" s="11"/>
    </row>
    <row r="16" spans="2:28" ht="13.5" customHeight="1">
      <c r="B16" s="135">
        <v>4</v>
      </c>
      <c r="C16" s="146"/>
      <c r="D16" s="147"/>
      <c r="E16" s="149"/>
      <c r="F16" s="150"/>
      <c r="G16" s="149"/>
      <c r="H16" s="147"/>
      <c r="I16" s="149"/>
      <c r="J16" s="147"/>
      <c r="K16" s="149"/>
      <c r="L16" s="147"/>
      <c r="M16" s="149"/>
      <c r="N16" s="147"/>
      <c r="O16" s="105">
        <f>SUM(E16,G16,I16,K16,M16)</f>
        <v>0</v>
      </c>
      <c r="P16" s="68">
        <f>COUNT(E16,G16,I16,K16,M16)</f>
        <v>0</v>
      </c>
      <c r="Q16" s="114">
        <f>HLOOKUP(C16,'Relationship Table'!$B$19:$H$20,2)</f>
        <v>1</v>
      </c>
      <c r="R16" s="115">
        <f>HLOOKUP(O16,'Relationship Table'!$B$23:$K$24,2)</f>
        <v>2</v>
      </c>
      <c r="S16" s="101" t="str">
        <f>IF(P16=0,"---",INDEX('Relationship Table'!$B$5:$K$11,SensitivityExposure!Q16,SensitivityExposure!R16))</f>
        <v>---</v>
      </c>
      <c r="T16" s="69">
        <f>COUNT(S16)</f>
        <v>0</v>
      </c>
      <c r="U16" s="70">
        <f>SUM(D16,H16,J16,L16,N16)</f>
        <v>0</v>
      </c>
      <c r="V16" s="70">
        <f>COUNT(D16,F16,H16,J16,L16,N16)</f>
        <v>0</v>
      </c>
      <c r="W16" s="47"/>
      <c r="X16" s="131"/>
      <c r="Y16" s="11"/>
      <c r="Z16" s="132"/>
      <c r="AA16" s="11"/>
      <c r="AB16" s="11"/>
    </row>
    <row r="17" spans="2:28" ht="13.5" customHeight="1">
      <c r="B17" s="135">
        <v>5</v>
      </c>
      <c r="C17" s="146"/>
      <c r="D17" s="147"/>
      <c r="E17" s="148"/>
      <c r="F17" s="147"/>
      <c r="G17" s="149"/>
      <c r="H17" s="147"/>
      <c r="I17" s="149"/>
      <c r="J17" s="147"/>
      <c r="K17" s="149"/>
      <c r="L17" s="147"/>
      <c r="M17" s="149"/>
      <c r="N17" s="147"/>
      <c r="O17" s="105">
        <f>SUM(E17,G17,I17,K17,M17)</f>
        <v>0</v>
      </c>
      <c r="P17" s="68">
        <f>COUNT(E17,G17,I17,K17,M17)</f>
        <v>0</v>
      </c>
      <c r="Q17" s="114">
        <f>HLOOKUP(C17,'Relationship Table'!$B$19:$H$20,2)</f>
        <v>1</v>
      </c>
      <c r="R17" s="115">
        <f>HLOOKUP(O17,'Relationship Table'!$B$23:$K$24,2)</f>
        <v>2</v>
      </c>
      <c r="S17" s="101" t="str">
        <f>IF(P17=0,"---",INDEX('Relationship Table'!$B$5:$K$11,SensitivityExposure!Q17,SensitivityExposure!R17))</f>
        <v>---</v>
      </c>
      <c r="T17" s="69">
        <f>COUNT(S17)</f>
        <v>0</v>
      </c>
      <c r="U17" s="70">
        <f>SUM(D17,H17,J17,L17,N17)</f>
        <v>0</v>
      </c>
      <c r="V17" s="70">
        <f>COUNT(D17,F17,H17,J17,L17,N17)</f>
        <v>0</v>
      </c>
      <c r="W17" s="47"/>
      <c r="X17" s="131"/>
      <c r="Y17" s="11"/>
      <c r="Z17" s="132"/>
      <c r="AA17" s="11"/>
      <c r="AB17" s="11"/>
    </row>
    <row r="18" spans="2:28" ht="2.25" customHeight="1">
      <c r="B18" s="6"/>
      <c r="C18" s="111"/>
      <c r="D18" s="10"/>
      <c r="E18" s="10"/>
      <c r="F18" s="10"/>
      <c r="G18" s="6"/>
      <c r="H18" s="10"/>
      <c r="I18" s="6"/>
      <c r="J18" s="10"/>
      <c r="K18" s="10"/>
      <c r="L18" s="10"/>
      <c r="M18" s="10"/>
      <c r="N18" s="10"/>
      <c r="O18" s="107"/>
      <c r="P18" s="71"/>
      <c r="Q18" s="71"/>
      <c r="R18" s="71"/>
      <c r="S18" s="102"/>
      <c r="T18" s="72"/>
      <c r="U18" s="71"/>
      <c r="V18" s="71"/>
      <c r="W18" s="47"/>
      <c r="X18" s="131"/>
      <c r="Y18" s="11"/>
      <c r="Z18" s="132"/>
      <c r="AA18" s="11"/>
      <c r="AB18" s="11"/>
    </row>
    <row r="19" spans="2:28" ht="13.5" customHeight="1">
      <c r="B19" s="4" t="s">
        <v>11</v>
      </c>
      <c r="C19" s="112"/>
      <c r="D19" s="2"/>
      <c r="E19" s="3"/>
      <c r="F19" s="3"/>
      <c r="G19" s="3"/>
      <c r="H19" s="2"/>
      <c r="I19" s="3"/>
      <c r="J19" s="2"/>
      <c r="K19" s="3"/>
      <c r="L19" s="2"/>
      <c r="M19" s="3"/>
      <c r="N19" s="2"/>
      <c r="O19" s="108"/>
      <c r="P19" s="73"/>
      <c r="Q19" s="73"/>
      <c r="R19" s="73"/>
      <c r="S19" s="103"/>
      <c r="T19" s="74"/>
      <c r="V19" s="64"/>
      <c r="W19" s="47"/>
      <c r="X19" s="131"/>
      <c r="Y19" s="11"/>
      <c r="Z19" s="132"/>
      <c r="AA19" s="11"/>
      <c r="AB19" s="11"/>
    </row>
    <row r="20" spans="2:28" ht="13.5" customHeight="1">
      <c r="B20" s="135">
        <v>1</v>
      </c>
      <c r="C20" s="146"/>
      <c r="D20" s="147"/>
      <c r="E20" s="148"/>
      <c r="F20" s="147"/>
      <c r="G20" s="149"/>
      <c r="H20" s="147"/>
      <c r="I20" s="149"/>
      <c r="J20" s="147"/>
      <c r="K20" s="149"/>
      <c r="L20" s="147"/>
      <c r="M20" s="149"/>
      <c r="N20" s="147"/>
      <c r="O20" s="105">
        <f>SUM(E20,G20,I20,K20,M20)</f>
        <v>0</v>
      </c>
      <c r="P20" s="68">
        <f>COUNT(E20,G20,I20,K20,M20)</f>
        <v>0</v>
      </c>
      <c r="Q20" s="114">
        <f>HLOOKUP(C20,'Relationship Table'!$B$19:$H$20,2)</f>
        <v>1</v>
      </c>
      <c r="R20" s="115">
        <f>HLOOKUP(O20,'Relationship Table'!$B$23:$K$24,2)</f>
        <v>2</v>
      </c>
      <c r="S20" s="101" t="str">
        <f>IF(P20=0,"---",INDEX('Relationship Table'!$B$5:$K$11,SensitivityExposure!Q20,SensitivityExposure!R20))</f>
        <v>---</v>
      </c>
      <c r="T20" s="69">
        <f>COUNT(S20)</f>
        <v>0</v>
      </c>
      <c r="U20" s="70">
        <f>SUM(D20,H20,J20,L20,N20)</f>
        <v>0</v>
      </c>
      <c r="V20" s="70">
        <f>COUNT(D20,F20,H20,J20,L20,N20)</f>
        <v>0</v>
      </c>
      <c r="W20" s="47"/>
      <c r="X20" s="131"/>
      <c r="Y20" s="11"/>
      <c r="Z20" s="132"/>
      <c r="AA20" s="11"/>
      <c r="AB20" s="11"/>
    </row>
    <row r="21" spans="2:28" ht="13.5" customHeight="1">
      <c r="B21" s="135">
        <v>2</v>
      </c>
      <c r="C21" s="146"/>
      <c r="D21" s="147"/>
      <c r="E21" s="148"/>
      <c r="F21" s="147"/>
      <c r="G21" s="149"/>
      <c r="H21" s="147"/>
      <c r="I21" s="149"/>
      <c r="J21" s="147"/>
      <c r="K21" s="149"/>
      <c r="L21" s="147"/>
      <c r="M21" s="149"/>
      <c r="N21" s="147"/>
      <c r="O21" s="105">
        <f>SUM(E21,G21,I21,K21,M21)</f>
        <v>0</v>
      </c>
      <c r="P21" s="68">
        <f>COUNT(E21,G21,I21,K21,M21)</f>
        <v>0</v>
      </c>
      <c r="Q21" s="114">
        <f>HLOOKUP(C21,'Relationship Table'!$B$19:$H$20,2)</f>
        <v>1</v>
      </c>
      <c r="R21" s="115">
        <f>HLOOKUP(O21,'Relationship Table'!$B$23:$K$24,2)</f>
        <v>2</v>
      </c>
      <c r="S21" s="101" t="str">
        <f>IF(P21=0,"---",INDEX('Relationship Table'!$B$5:$K$11,SensitivityExposure!Q21,SensitivityExposure!R21))</f>
        <v>---</v>
      </c>
      <c r="T21" s="69">
        <f>COUNT(S21)</f>
        <v>0</v>
      </c>
      <c r="U21" s="70">
        <f>SUM(D21,H21,J21,L21,N21)</f>
        <v>0</v>
      </c>
      <c r="V21" s="70">
        <f>COUNT(D21,F21,H21,J21,L21,N21)</f>
        <v>0</v>
      </c>
      <c r="W21" s="47"/>
      <c r="X21" s="131"/>
      <c r="Y21" s="11"/>
      <c r="Z21" s="132"/>
      <c r="AA21" s="11"/>
      <c r="AB21" s="11"/>
    </row>
    <row r="22" spans="2:28" ht="13.5" customHeight="1">
      <c r="B22" s="135">
        <v>3</v>
      </c>
      <c r="C22" s="146"/>
      <c r="D22" s="147"/>
      <c r="E22" s="149"/>
      <c r="F22" s="150"/>
      <c r="G22" s="149"/>
      <c r="H22" s="147"/>
      <c r="I22" s="149"/>
      <c r="J22" s="147"/>
      <c r="K22" s="149"/>
      <c r="L22" s="147"/>
      <c r="M22" s="149"/>
      <c r="N22" s="147"/>
      <c r="O22" s="105">
        <f>SUM(E22,G22,I22,K22,M22)</f>
        <v>0</v>
      </c>
      <c r="P22" s="68">
        <f>COUNT(E22,G22,I22,K22,M22)</f>
        <v>0</v>
      </c>
      <c r="Q22" s="114">
        <f>HLOOKUP(C22,'Relationship Table'!$B$19:$H$20,2)</f>
        <v>1</v>
      </c>
      <c r="R22" s="115">
        <f>HLOOKUP(O22,'Relationship Table'!$B$23:$K$24,2)</f>
        <v>2</v>
      </c>
      <c r="S22" s="101" t="str">
        <f>IF(P22=0,"---",INDEX('Relationship Table'!$B$5:$K$11,SensitivityExposure!Q22,SensitivityExposure!R22))</f>
        <v>---</v>
      </c>
      <c r="T22" s="69">
        <f>COUNT(S22)</f>
        <v>0</v>
      </c>
      <c r="U22" s="70">
        <f>SUM(D22,H22,J22,L22,N22)</f>
        <v>0</v>
      </c>
      <c r="V22" s="70">
        <f>COUNT(D22,F22,H22,J22,L22,N22)</f>
        <v>0</v>
      </c>
      <c r="W22" s="47"/>
      <c r="X22" s="131"/>
      <c r="Y22" s="11"/>
      <c r="Z22" s="132"/>
      <c r="AA22" s="11"/>
      <c r="AB22" s="11"/>
    </row>
    <row r="23" spans="2:28" ht="13.5" customHeight="1">
      <c r="B23" s="135">
        <v>4</v>
      </c>
      <c r="C23" s="146"/>
      <c r="D23" s="147"/>
      <c r="E23" s="149"/>
      <c r="F23" s="150"/>
      <c r="G23" s="149"/>
      <c r="H23" s="147"/>
      <c r="I23" s="149"/>
      <c r="J23" s="147"/>
      <c r="K23" s="149"/>
      <c r="L23" s="147"/>
      <c r="M23" s="149"/>
      <c r="N23" s="147"/>
      <c r="O23" s="105">
        <f>SUM(E23,G23,I23,K23,M23)</f>
        <v>0</v>
      </c>
      <c r="P23" s="68">
        <f>COUNT(E23,G23,I23,K23,M23)</f>
        <v>0</v>
      </c>
      <c r="Q23" s="114">
        <f>HLOOKUP(C23,'Relationship Table'!$B$19:$H$20,2)</f>
        <v>1</v>
      </c>
      <c r="R23" s="115">
        <f>HLOOKUP(O23,'Relationship Table'!$B$23:$K$24,2)</f>
        <v>2</v>
      </c>
      <c r="S23" s="101" t="str">
        <f>IF(P23=0,"---",INDEX('Relationship Table'!$B$5:$K$11,SensitivityExposure!Q23,SensitivityExposure!R23))</f>
        <v>---</v>
      </c>
      <c r="T23" s="69">
        <f>COUNT(S23)</f>
        <v>0</v>
      </c>
      <c r="U23" s="70">
        <f>SUM(D23,H23,J23,L23,N23)</f>
        <v>0</v>
      </c>
      <c r="V23" s="70">
        <f>COUNT(D23,F23,H23,J23,L23,N23)</f>
        <v>0</v>
      </c>
      <c r="W23" s="47"/>
      <c r="X23" s="131"/>
      <c r="Y23" s="11"/>
      <c r="Z23" s="132"/>
      <c r="AA23" s="11"/>
      <c r="AB23" s="11"/>
    </row>
    <row r="24" spans="2:28" ht="13.5" customHeight="1">
      <c r="B24" s="135">
        <v>5</v>
      </c>
      <c r="C24" s="146"/>
      <c r="D24" s="147"/>
      <c r="E24" s="148"/>
      <c r="F24" s="147"/>
      <c r="G24" s="149"/>
      <c r="H24" s="147"/>
      <c r="I24" s="149"/>
      <c r="J24" s="147"/>
      <c r="K24" s="149"/>
      <c r="L24" s="147"/>
      <c r="M24" s="149"/>
      <c r="N24" s="147"/>
      <c r="O24" s="105">
        <f>SUM(E24,G24,I24,K24,M24)</f>
        <v>0</v>
      </c>
      <c r="P24" s="68">
        <f>COUNT(E24,G24,I24,K24,M24)</f>
        <v>0</v>
      </c>
      <c r="Q24" s="114">
        <f>HLOOKUP(C24,'Relationship Table'!$B$19:$H$20,2)</f>
        <v>1</v>
      </c>
      <c r="R24" s="115">
        <f>HLOOKUP(O24,'Relationship Table'!$B$23:$K$24,2)</f>
        <v>2</v>
      </c>
      <c r="S24" s="101" t="str">
        <f>IF(P24=0,"---",INDEX('Relationship Table'!$B$5:$K$11,SensitivityExposure!Q24,SensitivityExposure!R24))</f>
        <v>---</v>
      </c>
      <c r="T24" s="69">
        <f>COUNT(S24)</f>
        <v>0</v>
      </c>
      <c r="U24" s="70">
        <f>SUM(D24,H24,J24,L24,N24)</f>
        <v>0</v>
      </c>
      <c r="V24" s="70">
        <f>COUNT(D24,F24,H24,J24,L24,N24)</f>
        <v>0</v>
      </c>
      <c r="W24" s="47"/>
      <c r="X24" s="131"/>
      <c r="Y24" s="11"/>
      <c r="Z24" s="132"/>
      <c r="AA24" s="11"/>
      <c r="AB24" s="11"/>
    </row>
    <row r="25" spans="2:28" ht="2.25" customHeight="1">
      <c r="B25" s="6"/>
      <c r="C25" s="11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09"/>
      <c r="P25" s="75"/>
      <c r="Q25" s="75"/>
      <c r="R25" s="75"/>
      <c r="S25" s="104"/>
      <c r="T25" s="76"/>
      <c r="U25" s="75"/>
      <c r="V25" s="75"/>
      <c r="W25" s="47"/>
      <c r="X25" s="131"/>
      <c r="Y25" s="11"/>
      <c r="Z25" s="132"/>
      <c r="AA25" s="11"/>
      <c r="AB25" s="11"/>
    </row>
    <row r="26" spans="2:28" ht="13.5" customHeight="1">
      <c r="B26" s="4" t="s">
        <v>89</v>
      </c>
      <c r="C26" s="112"/>
      <c r="D26" s="2"/>
      <c r="E26" s="3"/>
      <c r="F26" s="3"/>
      <c r="G26" s="3"/>
      <c r="H26" s="2"/>
      <c r="I26" s="3"/>
      <c r="J26" s="2"/>
      <c r="K26" s="3"/>
      <c r="L26" s="2"/>
      <c r="M26" s="3"/>
      <c r="N26" s="2"/>
      <c r="O26" s="108"/>
      <c r="P26" s="73"/>
      <c r="Q26" s="73"/>
      <c r="R26" s="73"/>
      <c r="S26" s="103"/>
      <c r="T26" s="74"/>
      <c r="V26" s="64"/>
      <c r="W26" s="47"/>
      <c r="X26" s="131"/>
      <c r="Y26" s="11"/>
      <c r="Z26" s="132"/>
      <c r="AA26" s="11"/>
      <c r="AB26" s="11"/>
    </row>
    <row r="27" spans="2:28" ht="13.5" customHeight="1">
      <c r="B27" s="136" t="s">
        <v>83</v>
      </c>
      <c r="C27" s="112"/>
      <c r="D27" s="2"/>
      <c r="E27" s="3"/>
      <c r="F27" s="3"/>
      <c r="G27" s="3"/>
      <c r="H27" s="2"/>
      <c r="I27" s="3"/>
      <c r="J27" s="2"/>
      <c r="K27" s="3"/>
      <c r="L27" s="2"/>
      <c r="M27" s="3"/>
      <c r="N27" s="2"/>
      <c r="O27" s="108"/>
      <c r="P27" s="73"/>
      <c r="Q27" s="73"/>
      <c r="R27" s="73"/>
      <c r="S27" s="103"/>
      <c r="T27" s="74"/>
      <c r="V27" s="64"/>
      <c r="W27" s="47"/>
      <c r="X27" s="131"/>
      <c r="Y27" s="11"/>
      <c r="Z27" s="132"/>
      <c r="AA27" s="11"/>
      <c r="AB27" s="11"/>
    </row>
    <row r="28" spans="2:28" ht="13.5" customHeight="1">
      <c r="B28" s="135">
        <v>1</v>
      </c>
      <c r="C28" s="146"/>
      <c r="D28" s="147"/>
      <c r="E28" s="148"/>
      <c r="F28" s="147"/>
      <c r="G28" s="149"/>
      <c r="H28" s="147"/>
      <c r="I28" s="149"/>
      <c r="J28" s="147"/>
      <c r="K28" s="149"/>
      <c r="L28" s="147"/>
      <c r="M28" s="149"/>
      <c r="N28" s="147"/>
      <c r="O28" s="105">
        <f>SUM(E28,G28,I28,K28,M28)</f>
        <v>0</v>
      </c>
      <c r="P28" s="68">
        <f>COUNT(E28,G28,I28,K28,M28)</f>
        <v>0</v>
      </c>
      <c r="Q28" s="114">
        <f>HLOOKUP(C28,'Relationship Table'!$B$19:$H$20,2)</f>
        <v>1</v>
      </c>
      <c r="R28" s="115">
        <f>HLOOKUP(O28,'Relationship Table'!$B$23:$K$24,2)</f>
        <v>2</v>
      </c>
      <c r="S28" s="101" t="str">
        <f>IF(P28=0,"---",INDEX('Relationship Table'!$B$5:$K$11,SensitivityExposure!Q28,SensitivityExposure!R28))</f>
        <v>---</v>
      </c>
      <c r="T28" s="69">
        <f>COUNT(S28)</f>
        <v>0</v>
      </c>
      <c r="U28" s="70">
        <f>SUM(D28,H28,J28,L28,N28)</f>
        <v>0</v>
      </c>
      <c r="V28" s="70">
        <f>COUNT(D28,F28,H28,J28,L28,N28)</f>
        <v>0</v>
      </c>
      <c r="W28" s="47"/>
      <c r="X28" s="131"/>
      <c r="Y28" s="11"/>
      <c r="Z28" s="132"/>
      <c r="AA28" s="11"/>
      <c r="AB28" s="11"/>
    </row>
    <row r="29" spans="2:28" ht="13.5" customHeight="1">
      <c r="B29" s="135">
        <v>2</v>
      </c>
      <c r="C29" s="146"/>
      <c r="D29" s="147"/>
      <c r="E29" s="148"/>
      <c r="F29" s="147"/>
      <c r="G29" s="149"/>
      <c r="H29" s="147"/>
      <c r="I29" s="149"/>
      <c r="J29" s="147"/>
      <c r="K29" s="149"/>
      <c r="L29" s="147"/>
      <c r="M29" s="149"/>
      <c r="N29" s="147"/>
      <c r="O29" s="105">
        <f>SUM(E29,G29,I29,K29,M29)</f>
        <v>0</v>
      </c>
      <c r="P29" s="68">
        <f>COUNT(E29,G29,I29,K29,M29)</f>
        <v>0</v>
      </c>
      <c r="Q29" s="114">
        <f>HLOOKUP(C29,'Relationship Table'!$B$19:$H$20,2)</f>
        <v>1</v>
      </c>
      <c r="R29" s="115">
        <f>HLOOKUP(O29,'Relationship Table'!$B$23:$K$24,2)</f>
        <v>2</v>
      </c>
      <c r="S29" s="101" t="str">
        <f>IF(P29=0,"---",INDEX('Relationship Table'!$B$5:$K$11,SensitivityExposure!Q29,SensitivityExposure!R29))</f>
        <v>---</v>
      </c>
      <c r="T29" s="69">
        <f>COUNT(S29)</f>
        <v>0</v>
      </c>
      <c r="U29" s="70">
        <f>SUM(D29,H29,J29,L29,N29)</f>
        <v>0</v>
      </c>
      <c r="V29" s="70">
        <f>COUNT(D29,F29,H29,J29,L29,N29)</f>
        <v>0</v>
      </c>
      <c r="W29" s="47"/>
      <c r="X29" s="131"/>
      <c r="Y29" s="11"/>
      <c r="Z29" s="132"/>
      <c r="AA29" s="11"/>
      <c r="AB29" s="11"/>
    </row>
    <row r="30" spans="2:28" ht="13.5" customHeight="1">
      <c r="B30" s="135">
        <v>3</v>
      </c>
      <c r="C30" s="146"/>
      <c r="D30" s="147"/>
      <c r="E30" s="149"/>
      <c r="F30" s="150"/>
      <c r="G30" s="149"/>
      <c r="H30" s="147"/>
      <c r="I30" s="149"/>
      <c r="J30" s="147"/>
      <c r="K30" s="149"/>
      <c r="L30" s="147"/>
      <c r="M30" s="149"/>
      <c r="N30" s="147"/>
      <c r="O30" s="105">
        <f>SUM(E30,G30,I30,K30,M30)</f>
        <v>0</v>
      </c>
      <c r="P30" s="68">
        <f>COUNT(E30,G30,I30,K30,M30)</f>
        <v>0</v>
      </c>
      <c r="Q30" s="114">
        <f>HLOOKUP(C30,'Relationship Table'!$B$19:$H$20,2)</f>
        <v>1</v>
      </c>
      <c r="R30" s="115">
        <f>HLOOKUP(O30,'Relationship Table'!$B$23:$K$24,2)</f>
        <v>2</v>
      </c>
      <c r="S30" s="101" t="str">
        <f>IF(P30=0,"---",INDEX('Relationship Table'!$B$5:$K$11,SensitivityExposure!Q30,SensitivityExposure!R30))</f>
        <v>---</v>
      </c>
      <c r="T30" s="69">
        <f>COUNT(S30)</f>
        <v>0</v>
      </c>
      <c r="U30" s="70">
        <f>SUM(D30,H30,J30,L30,N30)</f>
        <v>0</v>
      </c>
      <c r="V30" s="70">
        <f>COUNT(D30,F30,H30,J30,L30,N30)</f>
        <v>0</v>
      </c>
      <c r="W30" s="47"/>
      <c r="X30" s="131"/>
      <c r="Y30" s="11"/>
      <c r="Z30" s="132"/>
      <c r="AA30" s="11"/>
      <c r="AB30" s="11"/>
    </row>
    <row r="31" spans="2:28" ht="13.5" customHeight="1">
      <c r="B31" s="135">
        <v>4</v>
      </c>
      <c r="C31" s="146"/>
      <c r="D31" s="147"/>
      <c r="E31" s="149"/>
      <c r="F31" s="150"/>
      <c r="G31" s="149"/>
      <c r="H31" s="147"/>
      <c r="I31" s="149"/>
      <c r="J31" s="147"/>
      <c r="K31" s="149"/>
      <c r="L31" s="147"/>
      <c r="M31" s="149"/>
      <c r="N31" s="147"/>
      <c r="O31" s="105">
        <f>SUM(E31,G31,I31,K31,M31)</f>
        <v>0</v>
      </c>
      <c r="P31" s="68">
        <f>COUNT(E31,G31,I31,K31,M31)</f>
        <v>0</v>
      </c>
      <c r="Q31" s="114">
        <f>HLOOKUP(C31,'Relationship Table'!$B$19:$H$20,2)</f>
        <v>1</v>
      </c>
      <c r="R31" s="115">
        <f>HLOOKUP(O31,'Relationship Table'!$B$23:$K$24,2)</f>
        <v>2</v>
      </c>
      <c r="S31" s="101" t="str">
        <f>IF(P31=0,"---",INDEX('Relationship Table'!$B$5:$K$11,SensitivityExposure!Q31,SensitivityExposure!R31))</f>
        <v>---</v>
      </c>
      <c r="T31" s="69">
        <f>COUNT(S31)</f>
        <v>0</v>
      </c>
      <c r="U31" s="70">
        <f>SUM(D31,H31,J31,L31,N31)</f>
        <v>0</v>
      </c>
      <c r="V31" s="70">
        <f>COUNT(D31,F31,H31,J31,L31,N31)</f>
        <v>0</v>
      </c>
      <c r="W31" s="47"/>
      <c r="X31" s="131"/>
      <c r="Y31" s="11"/>
      <c r="Z31" s="132"/>
      <c r="AA31" s="11"/>
      <c r="AB31" s="11"/>
    </row>
    <row r="32" spans="2:28" ht="13.5" customHeight="1">
      <c r="B32" s="135">
        <v>5</v>
      </c>
      <c r="C32" s="146"/>
      <c r="D32" s="147"/>
      <c r="E32" s="148"/>
      <c r="F32" s="147"/>
      <c r="G32" s="149"/>
      <c r="H32" s="147"/>
      <c r="I32" s="149"/>
      <c r="J32" s="147"/>
      <c r="K32" s="149"/>
      <c r="L32" s="147"/>
      <c r="M32" s="149"/>
      <c r="N32" s="147"/>
      <c r="O32" s="105">
        <f>SUM(E32,G32,I32,K32,M32)</f>
        <v>0</v>
      </c>
      <c r="P32" s="68">
        <f>COUNT(E32,G32,I32,K32,M32)</f>
        <v>0</v>
      </c>
      <c r="Q32" s="114">
        <f>HLOOKUP(C32,'Relationship Table'!$B$19:$H$20,2)</f>
        <v>1</v>
      </c>
      <c r="R32" s="115">
        <f>HLOOKUP(O32,'Relationship Table'!$B$23:$K$24,2)</f>
        <v>2</v>
      </c>
      <c r="S32" s="101" t="str">
        <f>IF(P32=0,"---",INDEX('Relationship Table'!$B$5:$K$11,SensitivityExposure!Q32,SensitivityExposure!R32))</f>
        <v>---</v>
      </c>
      <c r="T32" s="69">
        <f>COUNT(S32)</f>
        <v>0</v>
      </c>
      <c r="U32" s="70">
        <f>SUM(D32,H32,J32,L32,N32)</f>
        <v>0</v>
      </c>
      <c r="V32" s="70">
        <f>COUNT(D32,F32,H32,J32,L32,N32)</f>
        <v>0</v>
      </c>
      <c r="W32" s="47"/>
      <c r="X32" s="131"/>
      <c r="Y32" s="11"/>
      <c r="Z32" s="132"/>
      <c r="AA32" s="11"/>
      <c r="AB32" s="11"/>
    </row>
    <row r="33" spans="2:28" ht="13.5" customHeight="1">
      <c r="B33" s="136" t="s">
        <v>82</v>
      </c>
      <c r="C33" s="112"/>
      <c r="D33" s="112"/>
      <c r="E33" s="151"/>
      <c r="F33" s="151"/>
      <c r="G33" s="151"/>
      <c r="H33" s="112"/>
      <c r="I33" s="151"/>
      <c r="J33" s="112"/>
      <c r="K33" s="151"/>
      <c r="L33" s="112"/>
      <c r="M33" s="151"/>
      <c r="N33" s="112"/>
      <c r="O33" s="108"/>
      <c r="P33" s="73"/>
      <c r="Q33" s="73"/>
      <c r="R33" s="73"/>
      <c r="S33" s="103"/>
      <c r="T33" s="74"/>
      <c r="V33" s="64"/>
      <c r="W33" s="47"/>
      <c r="X33" s="131"/>
      <c r="Y33" s="11"/>
      <c r="Z33" s="132"/>
      <c r="AA33" s="11"/>
      <c r="AB33" s="11"/>
    </row>
    <row r="34" spans="2:28" ht="13.5" customHeight="1">
      <c r="B34" s="135">
        <v>1</v>
      </c>
      <c r="C34" s="146"/>
      <c r="D34" s="147"/>
      <c r="E34" s="148"/>
      <c r="F34" s="147"/>
      <c r="G34" s="149"/>
      <c r="H34" s="147"/>
      <c r="I34" s="149"/>
      <c r="J34" s="147"/>
      <c r="K34" s="149"/>
      <c r="L34" s="147"/>
      <c r="M34" s="149"/>
      <c r="N34" s="147"/>
      <c r="O34" s="105">
        <f>SUM(E34,G34,I34,K34,M34)</f>
        <v>0</v>
      </c>
      <c r="P34" s="68">
        <f>COUNT(E34,G34,I34,K34,M34)</f>
        <v>0</v>
      </c>
      <c r="Q34" s="114">
        <f>HLOOKUP(C34,'Relationship Table'!$B$19:$H$20,2)</f>
        <v>1</v>
      </c>
      <c r="R34" s="115">
        <f>HLOOKUP(O34,'Relationship Table'!$B$23:$K$24,2)</f>
        <v>2</v>
      </c>
      <c r="S34" s="101" t="str">
        <f>IF(P34=0,"---",INDEX('Relationship Table'!$B$5:$K$11,SensitivityExposure!Q34,SensitivityExposure!R34))</f>
        <v>---</v>
      </c>
      <c r="T34" s="69">
        <f>COUNT(S34)</f>
        <v>0</v>
      </c>
      <c r="U34" s="70">
        <f>SUM(D34,H34,J34,L34,N34)</f>
        <v>0</v>
      </c>
      <c r="V34" s="70">
        <f>COUNT(D34,F34,H34,J34,L34,N34)</f>
        <v>0</v>
      </c>
      <c r="W34" s="47"/>
      <c r="X34" s="131"/>
      <c r="Y34" s="11"/>
      <c r="Z34" s="132"/>
      <c r="AA34" s="11"/>
      <c r="AB34" s="11"/>
    </row>
    <row r="35" spans="2:28" ht="13.5" customHeight="1">
      <c r="B35" s="135">
        <v>2</v>
      </c>
      <c r="C35" s="146"/>
      <c r="D35" s="147"/>
      <c r="E35" s="149"/>
      <c r="F35" s="150"/>
      <c r="G35" s="149"/>
      <c r="H35" s="147"/>
      <c r="I35" s="149"/>
      <c r="J35" s="147"/>
      <c r="K35" s="149"/>
      <c r="L35" s="147"/>
      <c r="M35" s="149"/>
      <c r="N35" s="147"/>
      <c r="O35" s="105">
        <f>SUM(E35,G35,I35,K35,M35)</f>
        <v>0</v>
      </c>
      <c r="P35" s="68">
        <f>COUNT(E35,G35,I35,K35,M35)</f>
        <v>0</v>
      </c>
      <c r="Q35" s="114">
        <f>HLOOKUP(C35,'Relationship Table'!$B$19:$H$20,2)</f>
        <v>1</v>
      </c>
      <c r="R35" s="115">
        <f>HLOOKUP(O35,'Relationship Table'!$B$23:$K$24,2)</f>
        <v>2</v>
      </c>
      <c r="S35" s="101" t="str">
        <f>IF(P35=0,"---",INDEX('Relationship Table'!$B$5:$K$11,SensitivityExposure!Q35,SensitivityExposure!R35))</f>
        <v>---</v>
      </c>
      <c r="T35" s="69">
        <f>COUNT(S35)</f>
        <v>0</v>
      </c>
      <c r="U35" s="70">
        <f>SUM(D35,H35,J35,L35,N35)</f>
        <v>0</v>
      </c>
      <c r="V35" s="70">
        <f>COUNT(D35,F35,H35,J35,L35,N35)</f>
        <v>0</v>
      </c>
      <c r="W35" s="47"/>
      <c r="X35" s="131"/>
      <c r="Y35" s="11"/>
      <c r="Z35" s="132"/>
      <c r="AA35" s="11"/>
      <c r="AB35" s="11"/>
    </row>
    <row r="36" spans="2:28" ht="13.5" customHeight="1">
      <c r="B36" s="135">
        <v>3</v>
      </c>
      <c r="C36" s="146"/>
      <c r="D36" s="147"/>
      <c r="E36" s="149"/>
      <c r="F36" s="150"/>
      <c r="G36" s="149"/>
      <c r="H36" s="147"/>
      <c r="I36" s="149"/>
      <c r="J36" s="147"/>
      <c r="K36" s="149"/>
      <c r="L36" s="147"/>
      <c r="M36" s="149"/>
      <c r="N36" s="147"/>
      <c r="O36" s="105">
        <f>SUM(E36,G36,I36,K36,M36)</f>
        <v>0</v>
      </c>
      <c r="P36" s="68">
        <f>COUNT(E36,G36,I36,K36,M36)</f>
        <v>0</v>
      </c>
      <c r="Q36" s="114">
        <f>HLOOKUP(C36,'Relationship Table'!$B$19:$H$20,2)</f>
        <v>1</v>
      </c>
      <c r="R36" s="115">
        <f>HLOOKUP(O36,'Relationship Table'!$B$23:$K$24,2)</f>
        <v>2</v>
      </c>
      <c r="S36" s="101" t="str">
        <f>IF(P36=0,"---",INDEX('Relationship Table'!$B$5:$K$11,SensitivityExposure!Q36,SensitivityExposure!R36))</f>
        <v>---</v>
      </c>
      <c r="T36" s="69">
        <f>COUNT(S36)</f>
        <v>0</v>
      </c>
      <c r="U36" s="70">
        <f>SUM(D36,H36,J36,L36,N36)</f>
        <v>0</v>
      </c>
      <c r="V36" s="70">
        <f>COUNT(D36,F36,H36,J36,L36,N36)</f>
        <v>0</v>
      </c>
      <c r="W36" s="47"/>
      <c r="X36" s="131"/>
      <c r="Y36" s="11"/>
      <c r="Z36" s="132"/>
      <c r="AA36" s="11"/>
      <c r="AB36" s="11"/>
    </row>
    <row r="37" spans="2:28" ht="13.5" customHeight="1">
      <c r="B37" s="135">
        <v>4</v>
      </c>
      <c r="C37" s="146"/>
      <c r="D37" s="147"/>
      <c r="E37" s="149"/>
      <c r="F37" s="150"/>
      <c r="G37" s="149"/>
      <c r="H37" s="147"/>
      <c r="I37" s="149"/>
      <c r="J37" s="147"/>
      <c r="K37" s="149"/>
      <c r="L37" s="147"/>
      <c r="M37" s="149"/>
      <c r="N37" s="147"/>
      <c r="O37" s="105">
        <f>SUM(E37,G37,I37,K37,M37)</f>
        <v>0</v>
      </c>
      <c r="P37" s="68">
        <f>COUNT(E37,G37,I37,K37,M37)</f>
        <v>0</v>
      </c>
      <c r="Q37" s="114">
        <f>HLOOKUP(C37,'Relationship Table'!$B$19:$H$20,2)</f>
        <v>1</v>
      </c>
      <c r="R37" s="115">
        <f>HLOOKUP(O37,'Relationship Table'!$B$23:$K$24,2)</f>
        <v>2</v>
      </c>
      <c r="S37" s="101" t="str">
        <f>IF(P37=0,"---",INDEX('Relationship Table'!$B$5:$K$11,SensitivityExposure!Q37,SensitivityExposure!R37))</f>
        <v>---</v>
      </c>
      <c r="T37" s="69">
        <f>COUNT(S37)</f>
        <v>0</v>
      </c>
      <c r="U37" s="70">
        <f>SUM(D37,H37,J37,L37,N37)</f>
        <v>0</v>
      </c>
      <c r="V37" s="70">
        <f>COUNT(D37,F37,H37,J37,L37,N37)</f>
        <v>0</v>
      </c>
      <c r="W37" s="47"/>
      <c r="X37" s="131"/>
      <c r="Y37" s="11"/>
      <c r="Z37" s="132"/>
      <c r="AA37" s="11"/>
      <c r="AB37" s="11"/>
    </row>
    <row r="38" spans="2:28" ht="13.5" customHeight="1">
      <c r="B38" s="135">
        <v>5</v>
      </c>
      <c r="C38" s="146"/>
      <c r="D38" s="147"/>
      <c r="E38" s="149"/>
      <c r="F38" s="150"/>
      <c r="G38" s="149"/>
      <c r="H38" s="147"/>
      <c r="I38" s="149"/>
      <c r="J38" s="147"/>
      <c r="K38" s="149"/>
      <c r="L38" s="147"/>
      <c r="M38" s="149"/>
      <c r="N38" s="147"/>
      <c r="O38" s="105">
        <f>SUM(E38,G38,I38,K38,M38)</f>
        <v>0</v>
      </c>
      <c r="P38" s="68">
        <f>COUNT(E38,G38,I38,K38,M38)</f>
        <v>0</v>
      </c>
      <c r="Q38" s="114">
        <f>HLOOKUP(C38,'Relationship Table'!$B$19:$H$20,2)</f>
        <v>1</v>
      </c>
      <c r="R38" s="115">
        <f>HLOOKUP(O38,'Relationship Table'!$B$23:$K$24,2)</f>
        <v>2</v>
      </c>
      <c r="S38" s="101" t="str">
        <f>IF(P38=0,"---",INDEX('Relationship Table'!$B$5:$K$11,SensitivityExposure!Q38,SensitivityExposure!R38))</f>
        <v>---</v>
      </c>
      <c r="T38" s="69">
        <f>COUNT(S38)</f>
        <v>0</v>
      </c>
      <c r="U38" s="70">
        <f>SUM(D38,H38,J38,L38,N38)</f>
        <v>0</v>
      </c>
      <c r="V38" s="70">
        <f>COUNT(D38,F38,H38,J38,L38,N38)</f>
        <v>0</v>
      </c>
      <c r="W38" s="47"/>
      <c r="X38" s="131"/>
      <c r="Y38" s="11"/>
      <c r="Z38" s="132"/>
      <c r="AA38" s="11"/>
      <c r="AB38" s="11"/>
    </row>
    <row r="39" spans="2:28" ht="2.25" customHeight="1">
      <c r="B39" s="6"/>
      <c r="C39" s="111"/>
      <c r="D39" s="10"/>
      <c r="E39" s="10"/>
      <c r="F39" s="10"/>
      <c r="G39" s="6"/>
      <c r="H39" s="10"/>
      <c r="I39" s="6"/>
      <c r="J39" s="10"/>
      <c r="K39" s="10"/>
      <c r="L39" s="10"/>
      <c r="M39" s="6"/>
      <c r="N39" s="10"/>
      <c r="O39" s="107"/>
      <c r="P39" s="71"/>
      <c r="Q39" s="71"/>
      <c r="R39" s="71"/>
      <c r="S39" s="102"/>
      <c r="T39" s="72"/>
      <c r="U39" s="71"/>
      <c r="V39" s="71"/>
      <c r="W39" s="47"/>
      <c r="X39" s="131"/>
      <c r="Y39" s="11"/>
      <c r="Z39" s="132"/>
      <c r="AA39" s="11"/>
      <c r="AB39" s="11"/>
    </row>
    <row r="40" spans="2:28" ht="13.5" customHeight="1">
      <c r="B40" s="4" t="s">
        <v>84</v>
      </c>
      <c r="C40" s="112"/>
      <c r="D40" s="2"/>
      <c r="E40" s="3"/>
      <c r="F40" s="3"/>
      <c r="G40" s="3"/>
      <c r="H40" s="2"/>
      <c r="I40" s="3"/>
      <c r="J40" s="2"/>
      <c r="K40" s="3"/>
      <c r="L40" s="2"/>
      <c r="M40" s="3"/>
      <c r="N40" s="2"/>
      <c r="O40" s="108"/>
      <c r="P40" s="73"/>
      <c r="Q40" s="73"/>
      <c r="R40" s="73"/>
      <c r="S40" s="103"/>
      <c r="T40" s="74"/>
      <c r="V40" s="64"/>
      <c r="W40" s="47"/>
      <c r="X40" s="131"/>
      <c r="Y40" s="11"/>
      <c r="Z40" s="132"/>
      <c r="AA40" s="11"/>
      <c r="AB40" s="11"/>
    </row>
    <row r="41" spans="2:28" ht="13.5" customHeight="1">
      <c r="B41" s="135">
        <v>1</v>
      </c>
      <c r="C41" s="146"/>
      <c r="D41" s="147"/>
      <c r="E41" s="148"/>
      <c r="F41" s="147"/>
      <c r="G41" s="149"/>
      <c r="H41" s="147"/>
      <c r="I41" s="149"/>
      <c r="J41" s="147"/>
      <c r="K41" s="149"/>
      <c r="L41" s="147"/>
      <c r="M41" s="149"/>
      <c r="N41" s="147"/>
      <c r="O41" s="105">
        <f>SUM(E41,G41,I41,K41,M41)</f>
        <v>0</v>
      </c>
      <c r="P41" s="68">
        <f>COUNT(E41,G41,I41,K41,M41)</f>
        <v>0</v>
      </c>
      <c r="Q41" s="114">
        <f>HLOOKUP(C41,'Relationship Table'!$B$19:$H$20,2)</f>
        <v>1</v>
      </c>
      <c r="R41" s="115">
        <f>HLOOKUP(O41,'Relationship Table'!$B$23:$K$24,2)</f>
        <v>2</v>
      </c>
      <c r="S41" s="101" t="str">
        <f>IF(P41=0,"---",INDEX('Relationship Table'!$B$5:$K$11,SensitivityExposure!Q41,SensitivityExposure!R41))</f>
        <v>---</v>
      </c>
      <c r="T41" s="69">
        <f>COUNT(S41)</f>
        <v>0</v>
      </c>
      <c r="U41" s="70">
        <f>SUM(D41,H41,J41,L41,N41)</f>
        <v>0</v>
      </c>
      <c r="V41" s="70">
        <f>COUNT(D41,F41,H41,J41,L41,N41)</f>
        <v>0</v>
      </c>
      <c r="W41" s="47"/>
      <c r="X41" s="131"/>
      <c r="Y41" s="11"/>
      <c r="Z41" s="132"/>
      <c r="AA41" s="11"/>
      <c r="AB41" s="11"/>
    </row>
    <row r="42" spans="2:28" ht="13.5" customHeight="1">
      <c r="B42" s="135">
        <v>2</v>
      </c>
      <c r="C42" s="146"/>
      <c r="D42" s="147"/>
      <c r="E42" s="149"/>
      <c r="F42" s="150"/>
      <c r="G42" s="149"/>
      <c r="H42" s="147"/>
      <c r="I42" s="149"/>
      <c r="J42" s="147"/>
      <c r="K42" s="149"/>
      <c r="L42" s="147"/>
      <c r="M42" s="149"/>
      <c r="N42" s="147"/>
      <c r="O42" s="105">
        <f>SUM(E42,G42,I42,K42,M42)</f>
        <v>0</v>
      </c>
      <c r="P42" s="68">
        <f>COUNT(E42,G42,I42,K42,M42)</f>
        <v>0</v>
      </c>
      <c r="Q42" s="114">
        <f>HLOOKUP(C42,'Relationship Table'!$B$19:$H$20,2)</f>
        <v>1</v>
      </c>
      <c r="R42" s="115">
        <f>HLOOKUP(O42,'Relationship Table'!$B$23:$K$24,2)</f>
        <v>2</v>
      </c>
      <c r="S42" s="101" t="str">
        <f>IF(P42=0,"---",INDEX('Relationship Table'!$B$5:$K$11,SensitivityExposure!Q42,SensitivityExposure!R42))</f>
        <v>---</v>
      </c>
      <c r="T42" s="69">
        <f>COUNT(S42)</f>
        <v>0</v>
      </c>
      <c r="U42" s="70">
        <f>SUM(D42,H42,J42,L42,N42)</f>
        <v>0</v>
      </c>
      <c r="V42" s="70">
        <f>COUNT(D42,F42,H42,J42,L42,N42)</f>
        <v>0</v>
      </c>
      <c r="W42" s="47"/>
      <c r="X42" s="131"/>
      <c r="Y42" s="11"/>
      <c r="Z42" s="132"/>
      <c r="AA42" s="11"/>
      <c r="AB42" s="11"/>
    </row>
    <row r="43" spans="2:28" ht="13.5" customHeight="1">
      <c r="B43" s="135">
        <v>3</v>
      </c>
      <c r="C43" s="146"/>
      <c r="D43" s="147"/>
      <c r="E43" s="149"/>
      <c r="F43" s="150"/>
      <c r="G43" s="149"/>
      <c r="H43" s="147"/>
      <c r="I43" s="149"/>
      <c r="J43" s="147"/>
      <c r="K43" s="149"/>
      <c r="L43" s="147"/>
      <c r="M43" s="149"/>
      <c r="N43" s="147"/>
      <c r="O43" s="105">
        <f>SUM(E43,G43,I43,K43,M43)</f>
        <v>0</v>
      </c>
      <c r="P43" s="68">
        <f>COUNT(E43,G43,I43,K43,M43)</f>
        <v>0</v>
      </c>
      <c r="Q43" s="114">
        <f>HLOOKUP(C43,'Relationship Table'!$B$19:$H$20,2)</f>
        <v>1</v>
      </c>
      <c r="R43" s="115">
        <f>HLOOKUP(O43,'Relationship Table'!$B$23:$K$24,2)</f>
        <v>2</v>
      </c>
      <c r="S43" s="101" t="str">
        <f>IF(P43=0,"---",INDEX('Relationship Table'!$B$5:$K$11,SensitivityExposure!Q43,SensitivityExposure!R43))</f>
        <v>---</v>
      </c>
      <c r="T43" s="69">
        <f>COUNT(S43)</f>
        <v>0</v>
      </c>
      <c r="U43" s="70">
        <f>SUM(D43,H43,J43,L43,N43)</f>
        <v>0</v>
      </c>
      <c r="V43" s="70">
        <f>COUNT(D43,F43,H43,J43,L43,N43)</f>
        <v>0</v>
      </c>
      <c r="W43" s="47"/>
      <c r="X43" s="131"/>
      <c r="Y43" s="11"/>
      <c r="Z43" s="132"/>
      <c r="AA43" s="11"/>
      <c r="AB43" s="11"/>
    </row>
    <row r="44" spans="2:28" ht="13.5" customHeight="1">
      <c r="B44" s="135">
        <v>4</v>
      </c>
      <c r="C44" s="146"/>
      <c r="D44" s="147"/>
      <c r="E44" s="149"/>
      <c r="F44" s="150"/>
      <c r="G44" s="149"/>
      <c r="H44" s="147"/>
      <c r="I44" s="149"/>
      <c r="J44" s="147"/>
      <c r="K44" s="149"/>
      <c r="L44" s="147"/>
      <c r="M44" s="149"/>
      <c r="N44" s="147"/>
      <c r="O44" s="105">
        <f>SUM(E44,G44,I44,K44,M44)</f>
        <v>0</v>
      </c>
      <c r="P44" s="68">
        <f>COUNT(E44,G44,I44,K44,M44)</f>
        <v>0</v>
      </c>
      <c r="Q44" s="114">
        <f>HLOOKUP(C44,'Relationship Table'!$B$19:$H$20,2)</f>
        <v>1</v>
      </c>
      <c r="R44" s="115">
        <f>HLOOKUP(O44,'Relationship Table'!$B$23:$K$24,2)</f>
        <v>2</v>
      </c>
      <c r="S44" s="101" t="str">
        <f>IF(P44=0,"---",INDEX('Relationship Table'!$B$5:$K$11,SensitivityExposure!Q44,SensitivityExposure!R44))</f>
        <v>---</v>
      </c>
      <c r="T44" s="69">
        <f>COUNT(S44)</f>
        <v>0</v>
      </c>
      <c r="U44" s="70">
        <f>SUM(D44,H44,J44,L44,N44)</f>
        <v>0</v>
      </c>
      <c r="V44" s="70">
        <f>COUNT(D44,F44,H44,J44,L44,N44)</f>
        <v>0</v>
      </c>
      <c r="W44" s="47"/>
      <c r="X44" s="131"/>
      <c r="Y44" s="11"/>
      <c r="Z44" s="132"/>
      <c r="AA44" s="11"/>
      <c r="AB44" s="11"/>
    </row>
    <row r="45" spans="2:28" ht="13.5" customHeight="1">
      <c r="B45" s="135">
        <v>5</v>
      </c>
      <c r="C45" s="146"/>
      <c r="D45" s="147"/>
      <c r="E45" s="149"/>
      <c r="F45" s="150"/>
      <c r="G45" s="149"/>
      <c r="H45" s="147"/>
      <c r="I45" s="149"/>
      <c r="J45" s="147"/>
      <c r="K45" s="149"/>
      <c r="L45" s="147"/>
      <c r="M45" s="149"/>
      <c r="N45" s="147"/>
      <c r="O45" s="105">
        <f>SUM(E45,G45,I45,K45,M45)</f>
        <v>0</v>
      </c>
      <c r="P45" s="68">
        <f>COUNT(E45,G45,I45,K45,M45)</f>
        <v>0</v>
      </c>
      <c r="Q45" s="114">
        <f>HLOOKUP(C45,'Relationship Table'!$B$19:$H$20,2)</f>
        <v>1</v>
      </c>
      <c r="R45" s="115">
        <f>HLOOKUP(O45,'Relationship Table'!$B$23:$K$24,2)</f>
        <v>2</v>
      </c>
      <c r="S45" s="101" t="str">
        <f>IF(P45=0,"---",INDEX('Relationship Table'!$B$5:$K$11,SensitivityExposure!Q45,SensitivityExposure!R45))</f>
        <v>---</v>
      </c>
      <c r="T45" s="69">
        <f>COUNT(S45)</f>
        <v>0</v>
      </c>
      <c r="U45" s="70">
        <f>SUM(D45,H45,J45,L45,N45)</f>
        <v>0</v>
      </c>
      <c r="V45" s="70">
        <f>COUNT(D45,F45,H45,J45,L45,N45)</f>
        <v>0</v>
      </c>
      <c r="W45" s="47"/>
      <c r="X45" s="131"/>
      <c r="Y45" s="11"/>
      <c r="Z45" s="132"/>
      <c r="AA45" s="11"/>
      <c r="AB45" s="11"/>
    </row>
    <row r="46" spans="2:28" ht="2.25" customHeight="1">
      <c r="B46" s="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77"/>
      <c r="P46" s="77"/>
      <c r="Q46" s="77"/>
      <c r="R46" s="77"/>
      <c r="S46" s="77"/>
      <c r="T46" s="77"/>
      <c r="U46" s="77"/>
      <c r="V46" s="77"/>
      <c r="W46" s="47"/>
      <c r="X46" s="131"/>
      <c r="Y46" s="11"/>
      <c r="Z46" s="132"/>
      <c r="AA46" s="11"/>
      <c r="AB46" s="11"/>
    </row>
    <row r="47" spans="2:28" ht="14.25" customHeight="1">
      <c r="B47" s="7"/>
      <c r="C47" s="7"/>
      <c r="D47" s="7"/>
      <c r="E47" s="1"/>
      <c r="F47" s="1"/>
      <c r="G47" s="1"/>
      <c r="H47" s="1"/>
      <c r="I47" s="1"/>
      <c r="J47" s="1"/>
      <c r="K47" s="1"/>
      <c r="L47" s="1"/>
      <c r="M47" s="4"/>
      <c r="N47" s="4"/>
      <c r="O47" s="78"/>
      <c r="P47" s="79"/>
      <c r="Q47" s="79"/>
      <c r="R47" s="79"/>
      <c r="T47" s="80"/>
      <c r="V47" s="64"/>
      <c r="X47" s="11"/>
      <c r="Y47" s="11"/>
      <c r="Z47" s="11"/>
      <c r="AA47" s="11"/>
      <c r="AB47" s="11"/>
    </row>
    <row r="48" spans="2:28" ht="14.25" customHeight="1">
      <c r="B48" s="7"/>
      <c r="C48" s="7"/>
      <c r="D48" s="7"/>
      <c r="E48" s="1"/>
      <c r="F48" s="1"/>
      <c r="G48" s="1"/>
      <c r="H48" s="1"/>
      <c r="I48" s="1"/>
      <c r="J48" s="1"/>
      <c r="K48" s="1"/>
      <c r="L48" s="1"/>
      <c r="M48" s="4"/>
      <c r="N48" s="4"/>
      <c r="O48" s="78" t="s">
        <v>48</v>
      </c>
      <c r="P48" s="78"/>
      <c r="Q48" s="78"/>
      <c r="R48" s="78"/>
      <c r="X48" s="11"/>
      <c r="Y48" s="11"/>
      <c r="Z48" s="11"/>
      <c r="AA48" s="11"/>
      <c r="AB48" s="11"/>
    </row>
    <row r="49" spans="2:28" ht="14.25" customHeight="1">
      <c r="B49" s="7"/>
      <c r="C49" s="7"/>
      <c r="D49" s="7"/>
      <c r="E49" s="1"/>
      <c r="F49" s="1"/>
      <c r="G49" s="1"/>
      <c r="H49" s="1"/>
      <c r="I49" s="1"/>
      <c r="J49" s="1"/>
      <c r="K49" s="1"/>
      <c r="L49" s="62"/>
      <c r="M49" s="4"/>
      <c r="N49" s="4"/>
      <c r="O49" s="82" t="s">
        <v>39</v>
      </c>
      <c r="P49" s="81" t="s">
        <v>40</v>
      </c>
      <c r="Q49" s="81"/>
      <c r="R49" s="81"/>
      <c r="U49" s="82" t="s">
        <v>39</v>
      </c>
      <c r="V49" s="82" t="s">
        <v>40</v>
      </c>
      <c r="X49" s="11"/>
      <c r="Y49" s="11"/>
      <c r="Z49" s="11"/>
      <c r="AA49" s="11"/>
      <c r="AB49" s="11"/>
    </row>
    <row r="50" spans="2:28" ht="14.25" customHeight="1">
      <c r="B50" s="7"/>
      <c r="C50" s="7"/>
      <c r="D50" s="7"/>
      <c r="E50" s="1"/>
      <c r="F50" s="1"/>
      <c r="G50" s="1"/>
      <c r="H50" s="1"/>
      <c r="I50" s="1"/>
      <c r="J50" s="1"/>
      <c r="K50" s="1"/>
      <c r="L50" s="62"/>
      <c r="M50" s="4"/>
      <c r="N50" s="4"/>
      <c r="O50" s="81" t="s">
        <v>13</v>
      </c>
      <c r="P50" s="81" t="s">
        <v>13</v>
      </c>
      <c r="Q50" s="81" t="s">
        <v>81</v>
      </c>
      <c r="R50" s="81"/>
      <c r="S50" s="82" t="s">
        <v>49</v>
      </c>
      <c r="T50" s="82" t="s">
        <v>43</v>
      </c>
      <c r="U50" s="82" t="s">
        <v>12</v>
      </c>
      <c r="V50" s="82" t="s">
        <v>12</v>
      </c>
      <c r="X50" s="11"/>
      <c r="Y50" s="11"/>
      <c r="Z50" s="133"/>
      <c r="AA50" s="11"/>
      <c r="AB50" s="11"/>
    </row>
    <row r="51" spans="2:28" ht="14.25" customHeight="1">
      <c r="B51" s="7"/>
      <c r="C51" s="7"/>
      <c r="D51" s="7"/>
      <c r="E51" s="1"/>
      <c r="F51" s="1"/>
      <c r="G51" s="1"/>
      <c r="H51" s="123"/>
      <c r="J51" s="123"/>
      <c r="K51" s="122"/>
      <c r="L51" s="119"/>
      <c r="M51" s="118"/>
      <c r="N51" s="4"/>
      <c r="O51" s="106">
        <f aca="true" t="shared" si="0" ref="O51:P55">SUM(O6,O13,O20,O28,O34,O41)</f>
        <v>0</v>
      </c>
      <c r="P51" s="83">
        <f t="shared" si="0"/>
        <v>0</v>
      </c>
      <c r="Q51" s="123" t="e">
        <f>30/P51</f>
        <v>#DIV/0!</v>
      </c>
      <c r="R51" s="117"/>
      <c r="S51" s="100">
        <f aca="true" t="shared" si="1" ref="S51:V55">SUM(S6,S13,S20,S28,S34,S41)</f>
        <v>0</v>
      </c>
      <c r="T51" s="80">
        <f t="shared" si="1"/>
        <v>0</v>
      </c>
      <c r="U51" s="84">
        <f t="shared" si="1"/>
        <v>0</v>
      </c>
      <c r="V51" s="99">
        <f t="shared" si="1"/>
        <v>0</v>
      </c>
      <c r="W51" s="106"/>
      <c r="X51" s="11"/>
      <c r="Y51" s="11"/>
      <c r="Z51" s="134"/>
      <c r="AA51" s="11"/>
      <c r="AB51" s="11"/>
    </row>
    <row r="52" spans="6:47" ht="14.25" customHeight="1">
      <c r="F52" s="55"/>
      <c r="H52" s="123"/>
      <c r="J52" s="123"/>
      <c r="K52" s="122"/>
      <c r="L52" s="119"/>
      <c r="M52" s="118"/>
      <c r="O52" s="106">
        <f t="shared" si="0"/>
        <v>0</v>
      </c>
      <c r="P52" s="83">
        <f t="shared" si="0"/>
        <v>0</v>
      </c>
      <c r="Q52" s="123" t="e">
        <f>30/P52</f>
        <v>#DIV/0!</v>
      </c>
      <c r="R52" s="117"/>
      <c r="S52" s="100">
        <f t="shared" si="1"/>
        <v>0</v>
      </c>
      <c r="T52" s="80">
        <f t="shared" si="1"/>
        <v>0</v>
      </c>
      <c r="U52" s="84">
        <f t="shared" si="1"/>
        <v>0</v>
      </c>
      <c r="V52" s="99">
        <f t="shared" si="1"/>
        <v>0</v>
      </c>
      <c r="W52" s="106"/>
      <c r="Z52" s="100"/>
      <c r="AI52" s="55"/>
      <c r="AU52" s="55"/>
    </row>
    <row r="53" spans="1:55" ht="14.25" customHeight="1">
      <c r="A53" s="5"/>
      <c r="H53" s="123"/>
      <c r="J53" s="123"/>
      <c r="K53" s="122"/>
      <c r="L53" s="119"/>
      <c r="M53" s="118"/>
      <c r="N53" s="48"/>
      <c r="O53" s="106">
        <f t="shared" si="0"/>
        <v>0</v>
      </c>
      <c r="P53" s="83">
        <f t="shared" si="0"/>
        <v>0</v>
      </c>
      <c r="Q53" s="123" t="e">
        <f>30/P53</f>
        <v>#DIV/0!</v>
      </c>
      <c r="R53" s="117"/>
      <c r="S53" s="100">
        <f t="shared" si="1"/>
        <v>0</v>
      </c>
      <c r="T53" s="80">
        <f t="shared" si="1"/>
        <v>0</v>
      </c>
      <c r="U53" s="84">
        <f t="shared" si="1"/>
        <v>0</v>
      </c>
      <c r="V53" s="99">
        <f t="shared" si="1"/>
        <v>0</v>
      </c>
      <c r="W53" s="106"/>
      <c r="Y53" s="48"/>
      <c r="Z53" s="100"/>
      <c r="AA53" s="48"/>
      <c r="AE53" s="48"/>
      <c r="AK53" s="48"/>
      <c r="AM53" s="48"/>
      <c r="AQ53" s="48"/>
      <c r="AW53" s="48"/>
      <c r="AY53" s="48"/>
      <c r="BC53" s="48"/>
    </row>
    <row r="54" spans="2:55" ht="14.25" customHeight="1">
      <c r="B54" s="26"/>
      <c r="F54" s="5"/>
      <c r="G54" s="52"/>
      <c r="H54" s="123"/>
      <c r="J54" s="123"/>
      <c r="K54" s="122"/>
      <c r="L54" s="119"/>
      <c r="M54" s="118"/>
      <c r="N54" s="5"/>
      <c r="O54" s="106">
        <f t="shared" si="0"/>
        <v>0</v>
      </c>
      <c r="P54" s="83">
        <f t="shared" si="0"/>
        <v>0</v>
      </c>
      <c r="Q54" s="123" t="e">
        <f>30/P54</f>
        <v>#DIV/0!</v>
      </c>
      <c r="R54" s="117"/>
      <c r="S54" s="100">
        <f t="shared" si="1"/>
        <v>0</v>
      </c>
      <c r="T54" s="80">
        <f t="shared" si="1"/>
        <v>0</v>
      </c>
      <c r="U54" s="84">
        <f t="shared" si="1"/>
        <v>0</v>
      </c>
      <c r="V54" s="99">
        <f t="shared" si="1"/>
        <v>0</v>
      </c>
      <c r="W54" s="106"/>
      <c r="X54" s="52"/>
      <c r="Y54" s="54"/>
      <c r="Z54" s="100"/>
      <c r="AA54" s="5"/>
      <c r="AB54" s="54"/>
      <c r="AC54" s="5"/>
      <c r="AD54" s="5"/>
      <c r="AE54" s="5"/>
      <c r="AF54" s="5"/>
      <c r="AI54" s="5"/>
      <c r="AJ54" s="52"/>
      <c r="AK54" s="5"/>
      <c r="AL54" s="54"/>
      <c r="AM54" s="5"/>
      <c r="AN54" s="5"/>
      <c r="AO54" s="5"/>
      <c r="AP54" s="5"/>
      <c r="AQ54" s="5"/>
      <c r="AR54" s="5"/>
      <c r="AS54" s="52"/>
      <c r="AT54" s="52"/>
      <c r="AU54" s="5"/>
      <c r="AV54" s="52"/>
      <c r="AW54" s="5"/>
      <c r="AX54" s="54"/>
      <c r="AY54" s="5"/>
      <c r="AZ54" s="5"/>
      <c r="BA54" s="5"/>
      <c r="BB54" s="50"/>
      <c r="BC54" s="5"/>
    </row>
    <row r="55" spans="2:55" ht="14.25" customHeight="1">
      <c r="B55" s="26"/>
      <c r="D55" s="49"/>
      <c r="E55" s="49"/>
      <c r="F55" s="54"/>
      <c r="G55" s="52"/>
      <c r="H55" s="123"/>
      <c r="J55" s="123"/>
      <c r="K55" s="122"/>
      <c r="L55" s="119"/>
      <c r="M55" s="118"/>
      <c r="N55" s="54"/>
      <c r="O55" s="106">
        <f t="shared" si="0"/>
        <v>0</v>
      </c>
      <c r="P55" s="83">
        <f t="shared" si="0"/>
        <v>0</v>
      </c>
      <c r="Q55" s="123" t="e">
        <f>30/P55</f>
        <v>#DIV/0!</v>
      </c>
      <c r="R55" s="117"/>
      <c r="S55" s="100">
        <f t="shared" si="1"/>
        <v>0</v>
      </c>
      <c r="T55" s="80">
        <f t="shared" si="1"/>
        <v>0</v>
      </c>
      <c r="U55" s="84">
        <f t="shared" si="1"/>
        <v>0</v>
      </c>
      <c r="V55" s="99">
        <f t="shared" si="1"/>
        <v>0</v>
      </c>
      <c r="W55" s="106"/>
      <c r="X55" s="52"/>
      <c r="Y55" s="54"/>
      <c r="Z55" s="100"/>
      <c r="AA55" s="54"/>
      <c r="AB55" s="52"/>
      <c r="AC55" s="5"/>
      <c r="AD55" s="54"/>
      <c r="AE55" s="54"/>
      <c r="AF55" s="54"/>
      <c r="AG55" s="49"/>
      <c r="AH55" s="49"/>
      <c r="AI55" s="54"/>
      <c r="AJ55" s="52"/>
      <c r="AK55" s="54"/>
      <c r="AL55" s="52"/>
      <c r="AM55" s="54"/>
      <c r="AN55" s="5"/>
      <c r="AO55" s="5"/>
      <c r="AP55" s="5"/>
      <c r="AQ55" s="54"/>
      <c r="AR55" s="54"/>
      <c r="AS55" s="49"/>
      <c r="AT55" s="49"/>
      <c r="AU55" s="54"/>
      <c r="AV55" s="52"/>
      <c r="AW55" s="54"/>
      <c r="AX55" s="52"/>
      <c r="AY55" s="54"/>
      <c r="AZ55" s="54"/>
      <c r="BA55" s="5"/>
      <c r="BB55" s="50"/>
      <c r="BC55" s="54"/>
    </row>
    <row r="56" spans="1:54" ht="14.25" customHeight="1">
      <c r="A56" s="5"/>
      <c r="F56" s="52"/>
      <c r="G56" s="52"/>
      <c r="H56" s="52"/>
      <c r="I56" s="52"/>
      <c r="J56" s="126"/>
      <c r="K56" s="127"/>
      <c r="L56" s="126"/>
      <c r="M56" s="126"/>
      <c r="W56" s="52"/>
      <c r="X56" s="52"/>
      <c r="Y56" s="52"/>
      <c r="Z56" s="52"/>
      <c r="AA56" s="52"/>
      <c r="AB56" s="52"/>
      <c r="AC56" s="52"/>
      <c r="AD56" s="52"/>
      <c r="AF56" s="52"/>
      <c r="AI56" s="52"/>
      <c r="AJ56" s="52"/>
      <c r="AK56" s="52"/>
      <c r="AL56" s="52"/>
      <c r="AM56" s="52"/>
      <c r="AN56" s="52"/>
      <c r="AO56" s="52"/>
      <c r="AP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</row>
    <row r="57" spans="1:54" ht="14.25" customHeight="1">
      <c r="A57" s="5"/>
      <c r="F57" s="52"/>
      <c r="G57" s="52"/>
      <c r="H57" s="52"/>
      <c r="I57" s="52"/>
      <c r="J57" s="53"/>
      <c r="L57" s="52"/>
      <c r="M57" s="52"/>
      <c r="W57" s="52"/>
      <c r="X57" s="52"/>
      <c r="Y57" s="52"/>
      <c r="Z57" s="52"/>
      <c r="AA57" s="52"/>
      <c r="AB57" s="52"/>
      <c r="AC57" s="52"/>
      <c r="AD57" s="52"/>
      <c r="AF57" s="52"/>
      <c r="AI57" s="52"/>
      <c r="AJ57" s="52"/>
      <c r="AK57" s="52"/>
      <c r="AL57" s="52"/>
      <c r="AM57" s="52"/>
      <c r="AN57" s="52"/>
      <c r="AO57" s="52"/>
      <c r="AP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</row>
    <row r="58" spans="1:12" ht="14.25" customHeight="1">
      <c r="A58" s="5"/>
      <c r="L58" s="124"/>
    </row>
    <row r="59" spans="1:55" ht="14.25" customHeight="1">
      <c r="A59" s="5"/>
      <c r="H59" s="48"/>
      <c r="I59" s="26"/>
      <c r="J59" s="48"/>
      <c r="K59" s="26"/>
      <c r="N59" s="48"/>
      <c r="O59" s="86"/>
      <c r="P59" s="86"/>
      <c r="Q59" s="86"/>
      <c r="R59" s="86"/>
      <c r="S59" s="86"/>
      <c r="T59" s="86"/>
      <c r="Y59" s="48"/>
      <c r="AA59" s="48"/>
      <c r="AE59" s="48"/>
      <c r="AK59" s="48"/>
      <c r="AM59" s="48"/>
      <c r="AQ59" s="48"/>
      <c r="AW59" s="48"/>
      <c r="AY59" s="48"/>
      <c r="BC59" s="48"/>
    </row>
    <row r="60" spans="1:55" ht="14.25" customHeight="1">
      <c r="A60" s="5"/>
      <c r="F60" s="5"/>
      <c r="G60" s="52"/>
      <c r="H60" s="5"/>
      <c r="I60" s="50"/>
      <c r="J60" s="50"/>
      <c r="K60" s="5"/>
      <c r="L60" s="5"/>
      <c r="M60" s="5"/>
      <c r="N60" s="51"/>
      <c r="O60" s="87"/>
      <c r="P60" s="87"/>
      <c r="Q60" s="87"/>
      <c r="R60" s="87"/>
      <c r="W60" s="5"/>
      <c r="X60" s="52"/>
      <c r="Y60" s="54"/>
      <c r="Z60" s="54"/>
      <c r="AA60" s="5"/>
      <c r="AB60" s="5"/>
      <c r="AC60" s="5"/>
      <c r="AD60" s="5"/>
      <c r="AE60" s="51"/>
      <c r="AF60" s="5"/>
      <c r="AI60" s="50"/>
      <c r="AJ60" s="52"/>
      <c r="AK60" s="5"/>
      <c r="AL60" s="5"/>
      <c r="AM60" s="50"/>
      <c r="AN60" s="5"/>
      <c r="AO60" s="5"/>
      <c r="AP60" s="5"/>
      <c r="AQ60" s="51"/>
      <c r="AR60" s="5"/>
      <c r="AS60" s="52"/>
      <c r="AT60" s="52"/>
      <c r="AU60" s="5"/>
      <c r="AV60" s="52"/>
      <c r="AW60" s="5"/>
      <c r="AX60" s="5"/>
      <c r="AY60" s="5"/>
      <c r="AZ60" s="5"/>
      <c r="BA60" s="5"/>
      <c r="BB60" s="5"/>
      <c r="BC60" s="51"/>
    </row>
    <row r="61" spans="1:55" ht="14.25" customHeight="1">
      <c r="A61" s="5"/>
      <c r="F61" s="5"/>
      <c r="G61" s="52"/>
      <c r="H61" s="54"/>
      <c r="I61" s="54"/>
      <c r="J61" s="54"/>
      <c r="K61" s="54"/>
      <c r="L61" s="5"/>
      <c r="M61" s="5"/>
      <c r="N61" s="51"/>
      <c r="O61" s="87"/>
      <c r="P61" s="87"/>
      <c r="Q61" s="87"/>
      <c r="R61" s="87"/>
      <c r="W61" s="5"/>
      <c r="X61" s="52"/>
      <c r="Y61" s="52"/>
      <c r="Z61" s="52"/>
      <c r="AA61" s="54"/>
      <c r="AB61" s="52"/>
      <c r="AC61" s="5"/>
      <c r="AD61" s="54"/>
      <c r="AE61" s="56"/>
      <c r="AF61" s="54"/>
      <c r="AI61" s="50"/>
      <c r="AJ61" s="52"/>
      <c r="AK61" s="54"/>
      <c r="AL61" s="54"/>
      <c r="AM61" s="54"/>
      <c r="AN61" s="54"/>
      <c r="AO61" s="5"/>
      <c r="AP61" s="5"/>
      <c r="AQ61" s="51"/>
      <c r="AR61" s="54"/>
      <c r="AS61" s="52"/>
      <c r="AT61" s="52"/>
      <c r="AU61" s="5"/>
      <c r="AV61" s="52"/>
      <c r="AW61" s="5"/>
      <c r="AX61" s="5"/>
      <c r="AY61" s="5"/>
      <c r="AZ61" s="5"/>
      <c r="BA61" s="5"/>
      <c r="BB61" s="5"/>
      <c r="BC61" s="51"/>
    </row>
    <row r="62" spans="1:55" ht="14.25" customHeight="1">
      <c r="A62" s="5"/>
      <c r="F62" s="54"/>
      <c r="G62" s="52"/>
      <c r="H62" s="52"/>
      <c r="I62" s="52"/>
      <c r="J62" s="52"/>
      <c r="K62" s="52"/>
      <c r="L62" s="5"/>
      <c r="M62" s="54"/>
      <c r="N62" s="53"/>
      <c r="O62" s="88"/>
      <c r="P62" s="88"/>
      <c r="Q62" s="88"/>
      <c r="R62" s="88"/>
      <c r="W62" s="52"/>
      <c r="X62" s="52"/>
      <c r="Y62" s="52"/>
      <c r="Z62" s="52"/>
      <c r="AA62" s="52"/>
      <c r="AB62" s="52"/>
      <c r="AC62" s="54"/>
      <c r="AD62" s="54"/>
      <c r="AE62" s="53"/>
      <c r="AF62" s="54"/>
      <c r="AI62" s="54"/>
      <c r="AJ62" s="52"/>
      <c r="AK62" s="52"/>
      <c r="AL62" s="52"/>
      <c r="AM62" s="52"/>
      <c r="AN62" s="52"/>
      <c r="AO62" s="5"/>
      <c r="AP62" s="54"/>
      <c r="AQ62" s="53"/>
      <c r="AR62" s="54"/>
      <c r="AU62" s="5"/>
      <c r="AV62" s="52"/>
      <c r="AW62" s="52"/>
      <c r="AX62" s="52"/>
      <c r="AY62" s="52"/>
      <c r="AZ62" s="52"/>
      <c r="BA62" s="5"/>
      <c r="BB62" s="5"/>
      <c r="BC62" s="56"/>
    </row>
    <row r="63" spans="1:55" ht="14.25" customHeight="1">
      <c r="A63" s="5"/>
      <c r="F63" s="52"/>
      <c r="G63" s="52"/>
      <c r="H63" s="52"/>
      <c r="I63" s="52"/>
      <c r="J63" s="52"/>
      <c r="K63" s="52"/>
      <c r="L63" s="54"/>
      <c r="M63" s="54"/>
      <c r="N63" s="53"/>
      <c r="O63" s="88"/>
      <c r="P63" s="88"/>
      <c r="Q63" s="88"/>
      <c r="R63" s="88"/>
      <c r="W63" s="52"/>
      <c r="X63" s="52"/>
      <c r="Y63" s="52"/>
      <c r="Z63" s="52"/>
      <c r="AA63" s="52"/>
      <c r="AB63" s="52"/>
      <c r="AC63" s="54"/>
      <c r="AD63" s="52"/>
      <c r="AE63" s="53"/>
      <c r="AF63" s="52"/>
      <c r="AI63" s="52"/>
      <c r="AJ63" s="52"/>
      <c r="AK63" s="52"/>
      <c r="AL63" s="52"/>
      <c r="AM63" s="52"/>
      <c r="AN63" s="52"/>
      <c r="AO63" s="54"/>
      <c r="AP63" s="52"/>
      <c r="AQ63" s="53"/>
      <c r="AR63" s="52"/>
      <c r="AS63" s="52"/>
      <c r="AT63" s="52"/>
      <c r="AU63" s="52"/>
      <c r="AV63" s="52"/>
      <c r="AW63" s="52"/>
      <c r="AX63" s="52"/>
      <c r="AY63" s="52"/>
      <c r="AZ63" s="52"/>
      <c r="BA63" s="5"/>
      <c r="BB63" s="54"/>
      <c r="BC63" s="53"/>
    </row>
    <row r="64" spans="6:55" ht="14.25" customHeight="1">
      <c r="F64" s="52"/>
      <c r="G64" s="52"/>
      <c r="H64" s="52"/>
      <c r="I64" s="52"/>
      <c r="J64" s="52"/>
      <c r="K64" s="52"/>
      <c r="L64" s="52"/>
      <c r="M64" s="54"/>
      <c r="N64" s="53"/>
      <c r="O64" s="88"/>
      <c r="P64" s="88"/>
      <c r="Q64" s="88"/>
      <c r="R64" s="88"/>
      <c r="W64" s="52"/>
      <c r="X64" s="52"/>
      <c r="Y64" s="52"/>
      <c r="Z64" s="52"/>
      <c r="AA64" s="52"/>
      <c r="AB64" s="52"/>
      <c r="AC64" s="52"/>
      <c r="AD64" s="52"/>
      <c r="AE64" s="53"/>
      <c r="AF64" s="52"/>
      <c r="AI64" s="52"/>
      <c r="AJ64" s="52"/>
      <c r="AK64" s="52"/>
      <c r="AL64" s="52"/>
      <c r="AM64" s="52"/>
      <c r="AN64" s="52"/>
      <c r="AO64" s="52"/>
      <c r="AP64" s="52"/>
      <c r="AQ64" s="53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4"/>
      <c r="BC64" s="53"/>
    </row>
    <row r="65" ht="14.25" customHeight="1"/>
    <row r="66" ht="14.25" customHeight="1"/>
    <row r="67" spans="6:55" ht="14.25" customHeight="1">
      <c r="F67" s="53"/>
      <c r="G67" s="5"/>
      <c r="H67" s="5"/>
      <c r="I67" s="5"/>
      <c r="J67" s="5"/>
      <c r="K67" s="52"/>
      <c r="L67" s="52"/>
      <c r="M67" s="5"/>
      <c r="N67" s="26"/>
      <c r="O67" s="89"/>
      <c r="P67" s="89"/>
      <c r="Q67" s="89"/>
      <c r="R67" s="89"/>
      <c r="W67" s="53"/>
      <c r="X67" s="5"/>
      <c r="Y67" s="5"/>
      <c r="Z67" s="5"/>
      <c r="AA67" s="5"/>
      <c r="AB67" s="52"/>
      <c r="AC67" s="52"/>
      <c r="AD67" s="5"/>
      <c r="AE67" s="26"/>
      <c r="AF67" s="5"/>
      <c r="AI67" s="53"/>
      <c r="AJ67" s="5"/>
      <c r="AK67" s="5"/>
      <c r="AL67" s="5"/>
      <c r="AM67" s="50"/>
      <c r="AN67" s="52"/>
      <c r="AO67" s="52"/>
      <c r="AP67" s="5"/>
      <c r="AQ67" s="26"/>
      <c r="AR67" s="5"/>
      <c r="AS67" s="52"/>
      <c r="AT67" s="52"/>
      <c r="AU67" s="53"/>
      <c r="AV67" s="5"/>
      <c r="AW67" s="5"/>
      <c r="AX67" s="5"/>
      <c r="AY67" s="5"/>
      <c r="AZ67" s="52"/>
      <c r="BA67" s="52"/>
      <c r="BB67" s="5"/>
      <c r="BC67" s="26"/>
    </row>
    <row r="68" spans="6:54" ht="14.25" customHeight="1">
      <c r="F68" s="53"/>
      <c r="G68" s="54"/>
      <c r="H68" s="5"/>
      <c r="I68" s="5"/>
      <c r="J68" s="5"/>
      <c r="K68" s="52"/>
      <c r="L68" s="52"/>
      <c r="M68" s="5"/>
      <c r="W68" s="53"/>
      <c r="X68" s="54"/>
      <c r="Y68" s="5"/>
      <c r="Z68" s="5"/>
      <c r="AA68" s="5"/>
      <c r="AB68" s="52"/>
      <c r="AC68" s="52"/>
      <c r="AD68" s="5"/>
      <c r="AF68" s="5"/>
      <c r="AI68" s="53"/>
      <c r="AJ68" s="54"/>
      <c r="AK68" s="5"/>
      <c r="AL68" s="5"/>
      <c r="AM68" s="50"/>
      <c r="AN68" s="52"/>
      <c r="AO68" s="52"/>
      <c r="AP68" s="5"/>
      <c r="AR68" s="5"/>
      <c r="AS68" s="52"/>
      <c r="AT68" s="52"/>
      <c r="AU68" s="53"/>
      <c r="AV68" s="5"/>
      <c r="AW68" s="5"/>
      <c r="AX68" s="5"/>
      <c r="AY68" s="5"/>
      <c r="AZ68" s="52"/>
      <c r="BA68" s="52"/>
      <c r="BB68" s="5"/>
    </row>
    <row r="69" spans="6:54" ht="14.25" customHeight="1">
      <c r="F69" s="53"/>
      <c r="G69" s="52"/>
      <c r="H69" s="54"/>
      <c r="I69" s="54"/>
      <c r="J69" s="54"/>
      <c r="K69" s="52"/>
      <c r="L69" s="52"/>
      <c r="M69" s="5"/>
      <c r="W69" s="53"/>
      <c r="X69" s="52"/>
      <c r="Y69" s="52"/>
      <c r="Z69" s="54"/>
      <c r="AA69" s="52"/>
      <c r="AB69" s="52"/>
      <c r="AC69" s="52"/>
      <c r="AD69" s="54"/>
      <c r="AF69" s="54"/>
      <c r="AI69" s="53"/>
      <c r="AJ69" s="52"/>
      <c r="AK69" s="54"/>
      <c r="AL69" s="54"/>
      <c r="AM69" s="54"/>
      <c r="AN69" s="52"/>
      <c r="AO69" s="52"/>
      <c r="AP69" s="5"/>
      <c r="AR69" s="54"/>
      <c r="AS69" s="52"/>
      <c r="AT69" s="52"/>
      <c r="AU69" s="53"/>
      <c r="AV69" s="52"/>
      <c r="AW69" s="5"/>
      <c r="AX69" s="5"/>
      <c r="AY69" s="5"/>
      <c r="AZ69" s="52"/>
      <c r="BA69" s="52"/>
      <c r="BB69" s="5"/>
    </row>
    <row r="70" spans="6:54" ht="14.25" customHeight="1">
      <c r="F70" s="53"/>
      <c r="G70" s="52"/>
      <c r="H70" s="52"/>
      <c r="I70" s="52"/>
      <c r="J70" s="52"/>
      <c r="K70" s="52"/>
      <c r="L70" s="52"/>
      <c r="M70" s="52"/>
      <c r="W70" s="53"/>
      <c r="X70" s="52"/>
      <c r="Y70" s="52"/>
      <c r="Z70" s="52"/>
      <c r="AA70" s="52"/>
      <c r="AB70" s="52"/>
      <c r="AC70" s="52"/>
      <c r="AD70" s="52"/>
      <c r="AF70" s="52"/>
      <c r="AI70" s="53"/>
      <c r="AJ70" s="52"/>
      <c r="AK70" s="52"/>
      <c r="AL70" s="52"/>
      <c r="AM70" s="52"/>
      <c r="AN70" s="52"/>
      <c r="AO70" s="52"/>
      <c r="AP70" s="52"/>
      <c r="AR70" s="52"/>
      <c r="AS70" s="52"/>
      <c r="AT70" s="52"/>
      <c r="AU70" s="53"/>
      <c r="AV70" s="52"/>
      <c r="AW70" s="52"/>
      <c r="AX70" s="52"/>
      <c r="AY70" s="52"/>
      <c r="AZ70" s="52"/>
      <c r="BA70" s="52"/>
      <c r="BB70" s="52"/>
    </row>
    <row r="71" spans="6:54" ht="14.25" customHeight="1">
      <c r="F71" s="53"/>
      <c r="G71" s="52"/>
      <c r="H71" s="52"/>
      <c r="I71" s="52"/>
      <c r="J71" s="52"/>
      <c r="K71" s="52"/>
      <c r="L71" s="52"/>
      <c r="M71" s="52"/>
      <c r="W71" s="53"/>
      <c r="X71" s="52"/>
      <c r="Y71" s="52"/>
      <c r="Z71" s="52"/>
      <c r="AA71" s="52"/>
      <c r="AB71" s="52"/>
      <c r="AC71" s="52"/>
      <c r="AD71" s="52"/>
      <c r="AF71" s="52"/>
      <c r="AI71" s="53"/>
      <c r="AJ71" s="52"/>
      <c r="AK71" s="52"/>
      <c r="AL71" s="52"/>
      <c r="AM71" s="52"/>
      <c r="AN71" s="52"/>
      <c r="AO71" s="52"/>
      <c r="AP71" s="52"/>
      <c r="AR71" s="52"/>
      <c r="AS71" s="52"/>
      <c r="AT71" s="52"/>
      <c r="AU71" s="53"/>
      <c r="AV71" s="52"/>
      <c r="AW71" s="52"/>
      <c r="AX71" s="52"/>
      <c r="AY71" s="52"/>
      <c r="AZ71" s="52"/>
      <c r="BA71" s="52"/>
      <c r="BB71" s="52"/>
    </row>
    <row r="72" ht="14.25" customHeight="1"/>
    <row r="73" spans="1:55" ht="14.25" customHeight="1">
      <c r="A73" s="5"/>
      <c r="H73" s="48"/>
      <c r="J73" s="48"/>
      <c r="N73" s="48"/>
      <c r="O73" s="86"/>
      <c r="P73" s="86"/>
      <c r="Q73" s="86"/>
      <c r="R73" s="86"/>
      <c r="S73" s="86"/>
      <c r="T73" s="86"/>
      <c r="Y73" s="48"/>
      <c r="AA73" s="48"/>
      <c r="AE73" s="48"/>
      <c r="AK73" s="48"/>
      <c r="AM73" s="48"/>
      <c r="AQ73" s="48"/>
      <c r="AW73" s="48"/>
      <c r="AY73" s="48"/>
      <c r="BC73" s="48"/>
    </row>
    <row r="74" spans="6:55" ht="14.25" customHeight="1">
      <c r="F74" s="5"/>
      <c r="G74" s="52"/>
      <c r="H74" s="5"/>
      <c r="I74" s="54"/>
      <c r="J74" s="5"/>
      <c r="K74" s="5"/>
      <c r="L74" s="50"/>
      <c r="M74" s="5"/>
      <c r="N74" s="5"/>
      <c r="O74" s="90"/>
      <c r="P74" s="90"/>
      <c r="Q74" s="90"/>
      <c r="R74" s="90"/>
      <c r="W74" s="54"/>
      <c r="X74" s="52"/>
      <c r="Y74" s="54"/>
      <c r="Z74" s="54"/>
      <c r="AA74" s="5"/>
      <c r="AB74" s="5"/>
      <c r="AC74" s="5"/>
      <c r="AD74" s="5"/>
      <c r="AE74" s="50"/>
      <c r="AF74" s="5"/>
      <c r="AI74" s="5"/>
      <c r="AJ74" s="52"/>
      <c r="AK74" s="5"/>
      <c r="AL74" s="5"/>
      <c r="AM74" s="5"/>
      <c r="AN74" s="5"/>
      <c r="AO74" s="5"/>
      <c r="AP74" s="50"/>
      <c r="AQ74" s="5"/>
      <c r="AR74" s="5"/>
      <c r="AS74" s="52"/>
      <c r="AT74" s="52"/>
      <c r="AU74" s="5"/>
      <c r="AV74" s="52"/>
      <c r="AW74" s="5"/>
      <c r="AX74" s="54"/>
      <c r="AY74" s="5"/>
      <c r="AZ74" s="5"/>
      <c r="BA74" s="5"/>
      <c r="BB74" s="5"/>
      <c r="BC74" s="5"/>
    </row>
    <row r="75" spans="6:55" ht="14.25" customHeight="1">
      <c r="F75" s="54"/>
      <c r="G75" s="52"/>
      <c r="H75" s="54"/>
      <c r="I75" s="52"/>
      <c r="J75" s="54"/>
      <c r="K75" s="54"/>
      <c r="L75" s="50"/>
      <c r="M75" s="5"/>
      <c r="N75" s="54"/>
      <c r="O75" s="91"/>
      <c r="P75" s="91"/>
      <c r="Q75" s="91"/>
      <c r="R75" s="91"/>
      <c r="W75" s="52"/>
      <c r="X75" s="52"/>
      <c r="Y75" s="54"/>
      <c r="Z75" s="52"/>
      <c r="AA75" s="54"/>
      <c r="AB75" s="52"/>
      <c r="AC75" s="5"/>
      <c r="AD75" s="5"/>
      <c r="AE75" s="54"/>
      <c r="AF75" s="5"/>
      <c r="AI75" s="54"/>
      <c r="AJ75" s="52"/>
      <c r="AK75" s="54"/>
      <c r="AL75" s="54"/>
      <c r="AM75" s="54"/>
      <c r="AN75" s="54"/>
      <c r="AO75" s="5"/>
      <c r="AP75" s="50"/>
      <c r="AQ75" s="54"/>
      <c r="AR75" s="5"/>
      <c r="AS75" s="52"/>
      <c r="AT75" s="52"/>
      <c r="AU75" s="54"/>
      <c r="AV75" s="52"/>
      <c r="AW75" s="54"/>
      <c r="AX75" s="52"/>
      <c r="AY75" s="54"/>
      <c r="AZ75" s="54"/>
      <c r="BA75" s="5"/>
      <c r="BB75" s="5"/>
      <c r="BC75" s="5"/>
    </row>
    <row r="76" spans="6:55" ht="14.25" customHeight="1">
      <c r="F76" s="52"/>
      <c r="G76" s="52"/>
      <c r="H76" s="52"/>
      <c r="I76" s="52"/>
      <c r="J76" s="52"/>
      <c r="K76" s="52"/>
      <c r="L76" s="54"/>
      <c r="M76" s="54"/>
      <c r="N76" s="52"/>
      <c r="O76" s="85"/>
      <c r="P76" s="85"/>
      <c r="Q76" s="85"/>
      <c r="R76" s="85"/>
      <c r="W76" s="52"/>
      <c r="X76" s="52"/>
      <c r="Y76" s="52"/>
      <c r="Z76" s="52"/>
      <c r="AA76" s="52"/>
      <c r="AB76" s="52"/>
      <c r="AC76" s="54"/>
      <c r="AD76" s="54"/>
      <c r="AE76" s="52"/>
      <c r="AF76" s="54"/>
      <c r="AI76" s="52"/>
      <c r="AJ76" s="52"/>
      <c r="AK76" s="52"/>
      <c r="AL76" s="52"/>
      <c r="AM76" s="52"/>
      <c r="AN76" s="52"/>
      <c r="AO76" s="54"/>
      <c r="AP76" s="54"/>
      <c r="AQ76" s="52"/>
      <c r="AR76" s="54"/>
      <c r="AS76" s="9"/>
      <c r="AU76" s="52"/>
      <c r="AV76" s="52"/>
      <c r="AW76" s="52"/>
      <c r="AX76" s="52"/>
      <c r="AY76" s="52"/>
      <c r="AZ76" s="52"/>
      <c r="BA76" s="5"/>
      <c r="BB76" s="54"/>
      <c r="BC76" s="52"/>
    </row>
    <row r="77" spans="6:55" ht="14.25" customHeight="1">
      <c r="F77" s="52"/>
      <c r="G77" s="52"/>
      <c r="H77" s="52"/>
      <c r="I77" s="52"/>
      <c r="J77" s="52"/>
      <c r="K77" s="52"/>
      <c r="L77" s="54"/>
      <c r="M77" s="52"/>
      <c r="N77" s="52"/>
      <c r="O77" s="85"/>
      <c r="P77" s="85"/>
      <c r="Q77" s="85"/>
      <c r="R77" s="85"/>
      <c r="W77" s="52"/>
      <c r="X77" s="52"/>
      <c r="Y77" s="52"/>
      <c r="Z77" s="52"/>
      <c r="AA77" s="52"/>
      <c r="AB77" s="52"/>
      <c r="AC77" s="54"/>
      <c r="AD77" s="52"/>
      <c r="AE77" s="52"/>
      <c r="AF77" s="52"/>
      <c r="AI77" s="52"/>
      <c r="AJ77" s="52"/>
      <c r="AK77" s="52"/>
      <c r="AL77" s="52"/>
      <c r="AM77" s="52"/>
      <c r="AN77" s="52"/>
      <c r="AO77" s="54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4"/>
      <c r="BB77" s="54"/>
      <c r="BC77" s="52"/>
    </row>
    <row r="78" spans="6:55" ht="14.25" customHeight="1">
      <c r="F78" s="52"/>
      <c r="G78" s="52"/>
      <c r="H78" s="52"/>
      <c r="I78" s="52"/>
      <c r="J78" s="52"/>
      <c r="K78" s="52"/>
      <c r="L78" s="52"/>
      <c r="M78" s="52"/>
      <c r="N78" s="52"/>
      <c r="O78" s="85"/>
      <c r="P78" s="85"/>
      <c r="Q78" s="85"/>
      <c r="R78" s="85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4"/>
      <c r="BC78" s="52"/>
    </row>
    <row r="79" ht="14.25" customHeight="1"/>
    <row r="80" ht="14.25" customHeight="1"/>
    <row r="81" spans="6:54" ht="14.25" customHeight="1">
      <c r="F81" s="52"/>
      <c r="G81" s="5"/>
      <c r="H81" s="5"/>
      <c r="I81" s="5"/>
      <c r="J81" s="5"/>
      <c r="K81" s="52"/>
      <c r="L81" s="52"/>
      <c r="M81" s="5"/>
      <c r="W81" s="52"/>
      <c r="X81" s="5"/>
      <c r="Y81" s="5"/>
      <c r="Z81" s="5"/>
      <c r="AA81" s="54"/>
      <c r="AB81" s="52"/>
      <c r="AC81" s="52"/>
      <c r="AD81" s="5"/>
      <c r="AF81" s="5"/>
      <c r="AI81" s="52"/>
      <c r="AJ81" s="5"/>
      <c r="AK81" s="5"/>
      <c r="AL81" s="5"/>
      <c r="AM81" s="5"/>
      <c r="AN81" s="52"/>
      <c r="AO81" s="52"/>
      <c r="AP81" s="5"/>
      <c r="AR81" s="5"/>
      <c r="AS81" s="52"/>
      <c r="AT81" s="52"/>
      <c r="AU81" s="52"/>
      <c r="AV81" s="5"/>
      <c r="AW81" s="50"/>
      <c r="AX81" s="50"/>
      <c r="AY81" s="50"/>
      <c r="AZ81" s="52"/>
      <c r="BA81" s="52"/>
      <c r="BB81" s="5"/>
    </row>
    <row r="82" spans="6:54" ht="14.25" customHeight="1">
      <c r="F82" s="52"/>
      <c r="G82" s="54"/>
      <c r="H82" s="54"/>
      <c r="I82" s="54"/>
      <c r="J82" s="54"/>
      <c r="K82" s="52"/>
      <c r="L82" s="52"/>
      <c r="M82" s="5"/>
      <c r="W82" s="52"/>
      <c r="X82" s="54"/>
      <c r="Y82" s="54"/>
      <c r="Z82" s="54"/>
      <c r="AA82" s="52"/>
      <c r="AB82" s="52"/>
      <c r="AC82" s="52"/>
      <c r="AD82" s="54"/>
      <c r="AF82" s="54"/>
      <c r="AI82" s="52"/>
      <c r="AJ82" s="54"/>
      <c r="AK82" s="54"/>
      <c r="AL82" s="54"/>
      <c r="AM82" s="54"/>
      <c r="AN82" s="52"/>
      <c r="AO82" s="52"/>
      <c r="AP82" s="5"/>
      <c r="AR82" s="54"/>
      <c r="AS82" s="52"/>
      <c r="AT82" s="52"/>
      <c r="AU82" s="52"/>
      <c r="AV82" s="54"/>
      <c r="AW82" s="50"/>
      <c r="AX82" s="50"/>
      <c r="AY82" s="54"/>
      <c r="AZ82" s="52"/>
      <c r="BA82" s="52"/>
      <c r="BB82" s="5"/>
    </row>
    <row r="83" spans="6:54" ht="14.25" customHeight="1">
      <c r="F83" s="52"/>
      <c r="G83" s="52"/>
      <c r="H83" s="52"/>
      <c r="I83" s="52"/>
      <c r="J83" s="52"/>
      <c r="K83" s="52"/>
      <c r="L83" s="52"/>
      <c r="M83" s="52"/>
      <c r="W83" s="52"/>
      <c r="X83" s="52"/>
      <c r="Y83" s="52"/>
      <c r="Z83" s="52"/>
      <c r="AA83" s="52"/>
      <c r="AB83" s="52"/>
      <c r="AC83" s="52"/>
      <c r="AD83" s="52"/>
      <c r="AF83" s="52"/>
      <c r="AI83" s="52"/>
      <c r="AJ83" s="52"/>
      <c r="AK83" s="52"/>
      <c r="AL83" s="52"/>
      <c r="AM83" s="52"/>
      <c r="AN83" s="52"/>
      <c r="AO83" s="52"/>
      <c r="AP83" s="52"/>
      <c r="AR83" s="52"/>
      <c r="AS83" s="52"/>
      <c r="AT83" s="52"/>
      <c r="AU83" s="52"/>
      <c r="AV83" s="52"/>
      <c r="AW83" s="52"/>
      <c r="AX83" s="54"/>
      <c r="AY83" s="52"/>
      <c r="AZ83" s="52"/>
      <c r="BA83" s="52"/>
      <c r="BB83" s="54"/>
    </row>
    <row r="84" spans="6:54" ht="14.25" customHeight="1">
      <c r="F84" s="52"/>
      <c r="G84" s="52"/>
      <c r="H84" s="52"/>
      <c r="I84" s="52"/>
      <c r="J84" s="52"/>
      <c r="K84" s="52"/>
      <c r="L84" s="52"/>
      <c r="M84" s="52"/>
      <c r="W84" s="52"/>
      <c r="X84" s="52"/>
      <c r="Y84" s="52"/>
      <c r="Z84" s="52"/>
      <c r="AA84" s="52"/>
      <c r="AB84" s="52"/>
      <c r="AC84" s="52"/>
      <c r="AD84" s="52"/>
      <c r="AF84" s="52"/>
      <c r="AI84" s="52"/>
      <c r="AJ84" s="52"/>
      <c r="AK84" s="52"/>
      <c r="AL84" s="52"/>
      <c r="AM84" s="52"/>
      <c r="AN84" s="52"/>
      <c r="AO84" s="52"/>
      <c r="AP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</row>
    <row r="85" spans="6:54" ht="14.25" customHeight="1">
      <c r="F85" s="52"/>
      <c r="G85" s="52"/>
      <c r="H85" s="52"/>
      <c r="I85" s="52"/>
      <c r="J85" s="52"/>
      <c r="K85" s="52"/>
      <c r="L85" s="52"/>
      <c r="M85" s="52"/>
      <c r="W85" s="52"/>
      <c r="X85" s="52"/>
      <c r="Y85" s="52"/>
      <c r="Z85" s="52"/>
      <c r="AA85" s="52"/>
      <c r="AB85" s="52"/>
      <c r="AC85" s="52"/>
      <c r="AD85" s="52"/>
      <c r="AF85" s="52"/>
      <c r="AI85" s="52"/>
      <c r="AJ85" s="52"/>
      <c r="AK85" s="52"/>
      <c r="AL85" s="52"/>
      <c r="AM85" s="52"/>
      <c r="AN85" s="52"/>
      <c r="AO85" s="52"/>
      <c r="AP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</row>
    <row r="86" ht="14.25" customHeight="1"/>
    <row r="87" spans="1:55" ht="14.25" customHeight="1">
      <c r="A87" s="5"/>
      <c r="H87" s="48"/>
      <c r="J87" s="48"/>
      <c r="N87" s="48"/>
      <c r="O87" s="86"/>
      <c r="P87" s="86"/>
      <c r="Q87" s="86"/>
      <c r="R87" s="86"/>
      <c r="S87" s="86"/>
      <c r="T87" s="86"/>
      <c r="Y87" s="48"/>
      <c r="AA87" s="48"/>
      <c r="AE87" s="48"/>
      <c r="AK87" s="48"/>
      <c r="AM87" s="48"/>
      <c r="AQ87" s="48"/>
      <c r="AW87" s="48"/>
      <c r="AY87" s="48"/>
      <c r="BC87" s="48"/>
    </row>
    <row r="88" spans="6:55" ht="14.25" customHeight="1">
      <c r="F88" s="5"/>
      <c r="G88" s="52"/>
      <c r="H88" s="5"/>
      <c r="I88" s="52"/>
      <c r="J88" s="5"/>
      <c r="K88" s="5"/>
      <c r="L88" s="5"/>
      <c r="M88" s="5"/>
      <c r="N88" s="5"/>
      <c r="O88" s="90"/>
      <c r="P88" s="90"/>
      <c r="Q88" s="90"/>
      <c r="R88" s="90"/>
      <c r="W88" s="54"/>
      <c r="X88" s="52"/>
      <c r="Y88" s="54"/>
      <c r="Z88" s="54"/>
      <c r="AA88" s="5"/>
      <c r="AB88" s="5"/>
      <c r="AC88" s="5"/>
      <c r="AD88" s="5"/>
      <c r="AE88" s="52"/>
      <c r="AF88" s="5"/>
      <c r="AI88" s="5"/>
      <c r="AJ88" s="52"/>
      <c r="AK88" s="54"/>
      <c r="AL88" s="54"/>
      <c r="AM88" s="5"/>
      <c r="AN88" s="5"/>
      <c r="AO88" s="5"/>
      <c r="AP88" s="5"/>
      <c r="AQ88" s="52"/>
      <c r="AR88" s="5"/>
      <c r="AS88" s="52"/>
      <c r="AT88" s="52"/>
      <c r="AU88" s="5"/>
      <c r="AV88" s="52"/>
      <c r="AW88" s="5"/>
      <c r="AX88" s="54"/>
      <c r="AY88" s="5"/>
      <c r="AZ88" s="50"/>
      <c r="BA88" s="50"/>
      <c r="BB88" s="50"/>
      <c r="BC88" s="54"/>
    </row>
    <row r="89" spans="6:55" ht="14.25" customHeight="1">
      <c r="F89" s="5"/>
      <c r="G89" s="52"/>
      <c r="H89" s="5"/>
      <c r="I89" s="52"/>
      <c r="J89" s="5"/>
      <c r="K89" s="5"/>
      <c r="L89" s="5"/>
      <c r="M89" s="5"/>
      <c r="N89" s="54"/>
      <c r="O89" s="91"/>
      <c r="P89" s="91"/>
      <c r="Q89" s="91"/>
      <c r="R89" s="91"/>
      <c r="W89" s="52"/>
      <c r="X89" s="52"/>
      <c r="Y89" s="52"/>
      <c r="Z89" s="52"/>
      <c r="AA89" s="54"/>
      <c r="AB89" s="54"/>
      <c r="AC89" s="5"/>
      <c r="AD89" s="5"/>
      <c r="AE89" s="52"/>
      <c r="AF89" s="5"/>
      <c r="AI89" s="54"/>
      <c r="AJ89" s="52"/>
      <c r="AK89" s="52"/>
      <c r="AL89" s="52"/>
      <c r="AM89" s="5"/>
      <c r="AN89" s="5"/>
      <c r="AO89" s="5"/>
      <c r="AP89" s="5"/>
      <c r="AQ89" s="52"/>
      <c r="AR89" s="5"/>
      <c r="AS89" s="52"/>
      <c r="AT89" s="52"/>
      <c r="AU89" s="54"/>
      <c r="AV89" s="52"/>
      <c r="AW89" s="54"/>
      <c r="AX89" s="54"/>
      <c r="AY89" s="5"/>
      <c r="AZ89" s="50"/>
      <c r="BA89" s="50"/>
      <c r="BB89" s="50"/>
      <c r="BC89" s="52"/>
    </row>
    <row r="90" spans="6:55" ht="14.25" customHeight="1">
      <c r="F90" s="54"/>
      <c r="G90" s="52"/>
      <c r="H90" s="54"/>
      <c r="I90" s="52"/>
      <c r="J90" s="5"/>
      <c r="K90" s="5"/>
      <c r="L90" s="5"/>
      <c r="M90" s="5"/>
      <c r="N90" s="52"/>
      <c r="O90" s="85"/>
      <c r="P90" s="85"/>
      <c r="Q90" s="85"/>
      <c r="R90" s="85"/>
      <c r="W90" s="52"/>
      <c r="X90" s="52"/>
      <c r="Y90" s="52"/>
      <c r="Z90" s="52"/>
      <c r="AA90" s="52"/>
      <c r="AB90" s="52"/>
      <c r="AC90" s="5"/>
      <c r="AD90" s="54"/>
      <c r="AE90" s="52"/>
      <c r="AF90" s="54"/>
      <c r="AI90" s="52"/>
      <c r="AJ90" s="52"/>
      <c r="AK90" s="52"/>
      <c r="AL90" s="52"/>
      <c r="AM90" s="52"/>
      <c r="AN90" s="52"/>
      <c r="AO90" s="5"/>
      <c r="AP90" s="5"/>
      <c r="AQ90" s="52"/>
      <c r="AR90" s="54"/>
      <c r="AU90" s="52"/>
      <c r="AV90" s="52"/>
      <c r="AW90" s="52"/>
      <c r="AX90" s="52"/>
      <c r="AY90" s="54"/>
      <c r="AZ90" s="52"/>
      <c r="BA90" s="50"/>
      <c r="BB90" s="50"/>
      <c r="BC90" s="52"/>
    </row>
    <row r="91" spans="6:55" ht="14.25" customHeight="1">
      <c r="F91" s="52"/>
      <c r="G91" s="52"/>
      <c r="H91" s="52"/>
      <c r="I91" s="52"/>
      <c r="J91" s="52"/>
      <c r="K91" s="52"/>
      <c r="L91" s="5"/>
      <c r="M91" s="5"/>
      <c r="N91" s="52"/>
      <c r="O91" s="85"/>
      <c r="P91" s="85"/>
      <c r="Q91" s="85"/>
      <c r="R91" s="85"/>
      <c r="W91" s="52"/>
      <c r="X91" s="52"/>
      <c r="Y91" s="52"/>
      <c r="Z91" s="52"/>
      <c r="AA91" s="52"/>
      <c r="AB91" s="52"/>
      <c r="AC91" s="54"/>
      <c r="AD91" s="54"/>
      <c r="AE91" s="52"/>
      <c r="AF91" s="54"/>
      <c r="AI91" s="52"/>
      <c r="AJ91" s="52"/>
      <c r="AK91" s="52"/>
      <c r="AL91" s="52"/>
      <c r="AM91" s="52"/>
      <c r="AN91" s="52"/>
      <c r="AO91" s="5"/>
      <c r="AP91" s="54"/>
      <c r="AQ91" s="52"/>
      <c r="AR91" s="54"/>
      <c r="AS91" s="52"/>
      <c r="AT91" s="52"/>
      <c r="AU91" s="52"/>
      <c r="AV91" s="52"/>
      <c r="AW91" s="52"/>
      <c r="AX91" s="52"/>
      <c r="AY91" s="52"/>
      <c r="AZ91" s="52"/>
      <c r="BA91" s="50"/>
      <c r="BB91" s="50"/>
      <c r="BC91" s="52"/>
    </row>
    <row r="92" spans="6:55" ht="14.25" customHeight="1">
      <c r="F92" s="52"/>
      <c r="G92" s="52"/>
      <c r="H92" s="52"/>
      <c r="I92" s="52"/>
      <c r="J92" s="52"/>
      <c r="K92" s="52"/>
      <c r="L92" s="5"/>
      <c r="M92" s="5"/>
      <c r="N92" s="52"/>
      <c r="O92" s="85"/>
      <c r="P92" s="85"/>
      <c r="Q92" s="85"/>
      <c r="R92" s="85"/>
      <c r="W92" s="52"/>
      <c r="X92" s="52"/>
      <c r="Y92" s="52"/>
      <c r="Z92" s="52"/>
      <c r="AA92" s="52"/>
      <c r="AB92" s="52"/>
      <c r="AC92" s="54"/>
      <c r="AD92" s="54"/>
      <c r="AE92" s="52"/>
      <c r="AF92" s="54"/>
      <c r="AI92" s="52"/>
      <c r="AJ92" s="52"/>
      <c r="AK92" s="52"/>
      <c r="AL92" s="52"/>
      <c r="AM92" s="52"/>
      <c r="AN92" s="52"/>
      <c r="AO92" s="5"/>
      <c r="AP92" s="54"/>
      <c r="AQ92" s="52"/>
      <c r="AR92" s="54"/>
      <c r="AS92" s="52"/>
      <c r="AT92" s="52"/>
      <c r="AU92" s="52"/>
      <c r="AV92" s="52"/>
      <c r="AW92" s="52"/>
      <c r="AX92" s="52"/>
      <c r="AY92" s="52"/>
      <c r="AZ92" s="52"/>
      <c r="BA92" s="50"/>
      <c r="BB92" s="50"/>
      <c r="BC92" s="52"/>
    </row>
    <row r="93" ht="14.25" customHeight="1"/>
    <row r="94" ht="14.25" customHeight="1"/>
    <row r="95" spans="6:54" ht="14.25" customHeight="1">
      <c r="F95" s="54"/>
      <c r="G95" s="5"/>
      <c r="H95" s="5"/>
      <c r="I95" s="5"/>
      <c r="J95" s="5"/>
      <c r="K95" s="52"/>
      <c r="L95" s="52"/>
      <c r="M95" s="5"/>
      <c r="W95" s="52"/>
      <c r="X95" s="5"/>
      <c r="Y95" s="5"/>
      <c r="Z95" s="5"/>
      <c r="AA95" s="54"/>
      <c r="AB95" s="52"/>
      <c r="AC95" s="52"/>
      <c r="AD95" s="5"/>
      <c r="AE95" s="5"/>
      <c r="AF95" s="5"/>
      <c r="AI95" s="52"/>
      <c r="AJ95" s="5"/>
      <c r="AK95" s="5"/>
      <c r="AL95" s="5"/>
      <c r="AM95" s="5"/>
      <c r="AN95" s="52"/>
      <c r="AO95" s="52"/>
      <c r="AP95" s="5"/>
      <c r="AQ95" s="5"/>
      <c r="AR95" s="5"/>
      <c r="AS95" s="52"/>
      <c r="AT95" s="52"/>
      <c r="AU95" s="52"/>
      <c r="AV95" s="5"/>
      <c r="AW95" s="5"/>
      <c r="AX95" s="5"/>
      <c r="AY95" s="5"/>
      <c r="AZ95" s="52"/>
      <c r="BA95" s="52"/>
      <c r="BB95" s="5"/>
    </row>
    <row r="96" spans="6:54" ht="14.25" customHeight="1">
      <c r="F96" s="52"/>
      <c r="G96" s="5"/>
      <c r="H96" s="5"/>
      <c r="I96" s="5"/>
      <c r="J96" s="5"/>
      <c r="K96" s="52"/>
      <c r="L96" s="52"/>
      <c r="M96" s="5"/>
      <c r="W96" s="52"/>
      <c r="X96" s="54"/>
      <c r="Y96" s="54"/>
      <c r="Z96" s="54"/>
      <c r="AA96" s="52"/>
      <c r="AB96" s="52"/>
      <c r="AC96" s="52"/>
      <c r="AD96" s="5"/>
      <c r="AE96" s="5"/>
      <c r="AF96" s="5"/>
      <c r="AI96" s="52"/>
      <c r="AJ96" s="54"/>
      <c r="AK96" s="54"/>
      <c r="AL96" s="5"/>
      <c r="AM96" s="54"/>
      <c r="AN96" s="52"/>
      <c r="AO96" s="52"/>
      <c r="AP96" s="5"/>
      <c r="AQ96" s="5"/>
      <c r="AR96" s="5"/>
      <c r="AS96" s="52"/>
      <c r="AT96" s="52"/>
      <c r="AU96" s="52"/>
      <c r="AV96" s="5"/>
      <c r="AW96" s="5"/>
      <c r="AX96" s="5"/>
      <c r="AY96" s="54"/>
      <c r="AZ96" s="52"/>
      <c r="BA96" s="52"/>
      <c r="BB96" s="5"/>
    </row>
    <row r="97" spans="6:54" ht="14.25" customHeight="1">
      <c r="F97" s="52"/>
      <c r="G97" s="5"/>
      <c r="H97" s="5"/>
      <c r="I97" s="5"/>
      <c r="J97" s="54"/>
      <c r="K97" s="52"/>
      <c r="L97" s="52"/>
      <c r="M97" s="5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I97" s="52"/>
      <c r="AJ97" s="52"/>
      <c r="AK97" s="52"/>
      <c r="AL97" s="52"/>
      <c r="AM97" s="52"/>
      <c r="AN97" s="52"/>
      <c r="AO97" s="52"/>
      <c r="AP97" s="5"/>
      <c r="AQ97" s="52"/>
      <c r="AR97" s="52"/>
      <c r="AS97" s="52"/>
      <c r="AT97" s="52"/>
      <c r="AU97" s="52"/>
      <c r="AV97" s="52"/>
      <c r="AW97" s="54"/>
      <c r="AX97" s="54"/>
      <c r="AY97" s="52"/>
      <c r="AZ97" s="52"/>
      <c r="BA97" s="52"/>
      <c r="BB97" s="54"/>
    </row>
    <row r="98" spans="6:54" ht="14.25" customHeight="1">
      <c r="F98" s="52"/>
      <c r="G98" s="52"/>
      <c r="H98" s="52"/>
      <c r="I98" s="52"/>
      <c r="J98" s="52"/>
      <c r="K98" s="52"/>
      <c r="L98" s="52"/>
      <c r="M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</row>
    <row r="99" spans="6:54" ht="14.25" customHeight="1">
      <c r="F99" s="52"/>
      <c r="G99" s="52"/>
      <c r="H99" s="52"/>
      <c r="I99" s="52"/>
      <c r="J99" s="52"/>
      <c r="K99" s="52"/>
      <c r="L99" s="52"/>
      <c r="M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</row>
    <row r="100" ht="14.25" customHeight="1"/>
    <row r="101" ht="14.25" customHeight="1"/>
    <row r="102" ht="14.25" customHeight="1"/>
    <row r="103" ht="28.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28.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sheetProtection/>
  <printOptions/>
  <pageMargins left="0.5" right="0.5" top="0.25" bottom="0.25" header="0.5" footer="0.5"/>
  <pageSetup horizontalDpi="600" verticalDpi="600" orientation="landscape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1"/>
  <sheetViews>
    <sheetView zoomScalePageLayoutView="0" workbookViewId="0" topLeftCell="A2">
      <selection activeCell="M14" sqref="M14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7.7109375" style="0" customWidth="1"/>
    <col min="4" max="4" width="10.7109375" style="0" customWidth="1"/>
    <col min="5" max="5" width="7.7109375" style="0" customWidth="1"/>
    <col min="6" max="6" width="10.7109375" style="0" customWidth="1"/>
    <col min="7" max="7" width="7.7109375" style="0" customWidth="1"/>
    <col min="8" max="8" width="10.7109375" style="0" customWidth="1"/>
    <col min="9" max="9" width="7.7109375" style="0" customWidth="1"/>
    <col min="10" max="10" width="10.7109375" style="0" customWidth="1"/>
    <col min="11" max="11" width="7.7109375" style="64" customWidth="1"/>
    <col min="12" max="12" width="10.7109375" style="64" customWidth="1"/>
    <col min="13" max="13" width="7.7109375" style="64" customWidth="1"/>
    <col min="14" max="14" width="9.28125" style="64" customWidth="1"/>
    <col min="15" max="15" width="9.28125" style="64" hidden="1" customWidth="1"/>
    <col min="16" max="19" width="9.28125" style="0" hidden="1" customWidth="1"/>
  </cols>
  <sheetData>
    <row r="2" spans="8:10" ht="12.75">
      <c r="H2" s="11"/>
      <c r="I2" s="11"/>
      <c r="J2" s="11"/>
    </row>
    <row r="3" spans="1:10" ht="13.5" thickBot="1">
      <c r="A3" s="5"/>
      <c r="H3" s="11"/>
      <c r="I3" s="11"/>
      <c r="J3" s="11"/>
    </row>
    <row r="4" spans="1:19" ht="121.5" customHeight="1" thickBot="1">
      <c r="A4" s="4" t="s">
        <v>0</v>
      </c>
      <c r="B4" s="142" t="s">
        <v>18</v>
      </c>
      <c r="C4" s="143" t="s">
        <v>10</v>
      </c>
      <c r="D4" s="142" t="s">
        <v>19</v>
      </c>
      <c r="E4" s="143" t="s">
        <v>10</v>
      </c>
      <c r="F4" s="142" t="s">
        <v>97</v>
      </c>
      <c r="G4" s="143" t="s">
        <v>10</v>
      </c>
      <c r="H4" s="142" t="s">
        <v>20</v>
      </c>
      <c r="I4" s="143" t="s">
        <v>10</v>
      </c>
      <c r="J4" s="142" t="s">
        <v>21</v>
      </c>
      <c r="K4" s="143" t="s">
        <v>10</v>
      </c>
      <c r="L4" s="142" t="s">
        <v>108</v>
      </c>
      <c r="M4" s="144" t="s">
        <v>10</v>
      </c>
      <c r="O4" s="96" t="s">
        <v>39</v>
      </c>
      <c r="P4" s="96" t="s">
        <v>79</v>
      </c>
      <c r="Q4" s="96"/>
      <c r="R4" s="90" t="s">
        <v>40</v>
      </c>
      <c r="S4" s="90" t="s">
        <v>47</v>
      </c>
    </row>
    <row r="5" spans="1:19" ht="13.5" customHeight="1">
      <c r="A5" s="141">
        <v>1</v>
      </c>
      <c r="B5" s="154"/>
      <c r="C5" s="155"/>
      <c r="D5" s="154"/>
      <c r="E5" s="155"/>
      <c r="F5" s="154"/>
      <c r="G5" s="155"/>
      <c r="H5" s="154"/>
      <c r="I5" s="155"/>
      <c r="J5" s="154"/>
      <c r="K5" s="155"/>
      <c r="L5" s="154"/>
      <c r="M5" s="155"/>
      <c r="O5" s="160">
        <f>SUM(B5,D5,F5,H5,J5,L5)</f>
        <v>0</v>
      </c>
      <c r="P5" s="125" t="e">
        <f>6/R5</f>
        <v>#DIV/0!</v>
      </c>
      <c r="Q5" s="125"/>
      <c r="R5" s="64">
        <f>COUNT(B5,D5,F5,H5,J5,L5)</f>
        <v>0</v>
      </c>
      <c r="S5" s="98">
        <f>SUM(C5,E5,G5,I5,K5,M5)</f>
        <v>0</v>
      </c>
    </row>
    <row r="6" spans="1:19" ht="13.5" customHeight="1">
      <c r="A6" s="141">
        <v>2</v>
      </c>
      <c r="B6" s="154"/>
      <c r="C6" s="155"/>
      <c r="D6" s="154"/>
      <c r="E6" s="155"/>
      <c r="F6" s="154"/>
      <c r="G6" s="155"/>
      <c r="H6" s="154"/>
      <c r="I6" s="155"/>
      <c r="J6" s="154"/>
      <c r="K6" s="155"/>
      <c r="L6" s="154"/>
      <c r="M6" s="155"/>
      <c r="O6" s="160">
        <f>SUM(B6,D6,F6,H6,J6,L6)</f>
        <v>0</v>
      </c>
      <c r="P6" s="125" t="e">
        <f>6/R6</f>
        <v>#DIV/0!</v>
      </c>
      <c r="Q6" s="125"/>
      <c r="R6" s="64">
        <f>COUNT(B6,D6,F6,H6,J6,L6)</f>
        <v>0</v>
      </c>
      <c r="S6" s="98">
        <f>SUM(C6,E6,G6,I6,K6,M6)</f>
        <v>0</v>
      </c>
    </row>
    <row r="7" spans="1:19" ht="13.5" customHeight="1">
      <c r="A7" s="141">
        <v>3</v>
      </c>
      <c r="B7" s="152"/>
      <c r="C7" s="153"/>
      <c r="D7" s="152"/>
      <c r="E7" s="153"/>
      <c r="F7" s="152"/>
      <c r="G7" s="153"/>
      <c r="H7" s="154"/>
      <c r="I7" s="155"/>
      <c r="J7" s="154"/>
      <c r="K7" s="155"/>
      <c r="L7" s="154"/>
      <c r="M7" s="155"/>
      <c r="O7" s="160">
        <f>SUM(B7,D7,F7,H7,J7,L7)</f>
        <v>0</v>
      </c>
      <c r="P7" s="125" t="e">
        <f>6/R7</f>
        <v>#DIV/0!</v>
      </c>
      <c r="Q7" s="125"/>
      <c r="R7" s="64">
        <f>COUNT(B7,D7,F7,H7,J7,L7)</f>
        <v>0</v>
      </c>
      <c r="S7" s="98">
        <f>SUM(C7,E7,G7,I7,K7,M7)</f>
        <v>0</v>
      </c>
    </row>
    <row r="8" spans="1:19" ht="13.5" customHeight="1">
      <c r="A8" s="141">
        <v>4</v>
      </c>
      <c r="B8" s="154"/>
      <c r="C8" s="155"/>
      <c r="D8" s="154"/>
      <c r="E8" s="155"/>
      <c r="F8" s="154"/>
      <c r="G8" s="155"/>
      <c r="H8" s="154"/>
      <c r="I8" s="155"/>
      <c r="J8" s="154"/>
      <c r="K8" s="155"/>
      <c r="L8" s="154"/>
      <c r="M8" s="155"/>
      <c r="O8" s="160">
        <f>SUM(B8,D8,F8,H8,J8,L8)</f>
        <v>0</v>
      </c>
      <c r="P8" s="125" t="e">
        <f>6/R8</f>
        <v>#DIV/0!</v>
      </c>
      <c r="Q8" s="125"/>
      <c r="R8" s="64">
        <f>COUNT(B8,D8,F8,H8,J8,L8)</f>
        <v>0</v>
      </c>
      <c r="S8" s="98">
        <f>SUM(C8,E8,G8,I8,K8,M8)</f>
        <v>0</v>
      </c>
    </row>
    <row r="9" spans="1:19" ht="13.5" customHeight="1" thickBot="1">
      <c r="A9" s="141">
        <v>5</v>
      </c>
      <c r="B9" s="156"/>
      <c r="C9" s="157"/>
      <c r="D9" s="156"/>
      <c r="E9" s="157"/>
      <c r="F9" s="156"/>
      <c r="G9" s="157"/>
      <c r="H9" s="158"/>
      <c r="I9" s="159"/>
      <c r="J9" s="158"/>
      <c r="K9" s="159"/>
      <c r="L9" s="158"/>
      <c r="M9" s="159"/>
      <c r="O9" s="160">
        <f>SUM(B9,D9,F9,H9,J9,L9)</f>
        <v>0</v>
      </c>
      <c r="P9" s="125" t="e">
        <f>6/R9</f>
        <v>#DIV/0!</v>
      </c>
      <c r="Q9" s="125"/>
      <c r="R9" s="64">
        <f>COUNT(B9,D9,F9,H9,J9,L9)</f>
        <v>0</v>
      </c>
      <c r="S9" s="98">
        <f>SUM(C9,E9,G9,I9,K9,M9)</f>
        <v>0</v>
      </c>
    </row>
    <row r="10" spans="8:15" ht="13.5" customHeight="1">
      <c r="H10" s="11"/>
      <c r="I10" s="11"/>
      <c r="J10" s="11"/>
      <c r="K10" s="97"/>
      <c r="L10" s="97"/>
      <c r="M10" s="97"/>
      <c r="O10" s="98"/>
    </row>
    <row r="11" spans="1:10" ht="15">
      <c r="A11" s="7"/>
      <c r="B11" s="24"/>
      <c r="C11" s="24"/>
      <c r="D11" s="24"/>
      <c r="E11" s="24"/>
      <c r="F11" s="24"/>
      <c r="G11" s="24"/>
      <c r="H11" s="24"/>
      <c r="I11" s="24"/>
      <c r="J11" s="11"/>
    </row>
    <row r="13" ht="12.75" customHeight="1"/>
    <row r="19" ht="12.75">
      <c r="O19" s="89"/>
    </row>
    <row r="20" ht="12.75">
      <c r="O20" s="89"/>
    </row>
    <row r="21" ht="12.75">
      <c r="O21" s="145"/>
    </row>
  </sheetData>
  <sheetProtection/>
  <printOptions/>
  <pageMargins left="1" right="0.5" top="0.5" bottom="0.7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3" width="11.7109375" style="0" customWidth="1"/>
    <col min="4" max="4" width="12.7109375" style="0" customWidth="1"/>
    <col min="5" max="7" width="11.7109375" style="0" customWidth="1"/>
    <col min="8" max="8" width="12.7109375" style="0" customWidth="1"/>
    <col min="9" max="9" width="24.28125" style="0" customWidth="1"/>
    <col min="10" max="11" width="9.28125" style="0" customWidth="1"/>
    <col min="12" max="12" width="11.7109375" style="0" customWidth="1"/>
    <col min="13" max="14" width="9.28125" style="0" customWidth="1"/>
  </cols>
  <sheetData>
    <row r="1" spans="1:10" ht="15.75">
      <c r="A1" s="21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9" ht="12.75">
      <c r="A2" s="17"/>
      <c r="B2" s="17"/>
      <c r="C2" s="17"/>
      <c r="D2" s="17"/>
      <c r="E2" s="17"/>
      <c r="F2" s="17"/>
      <c r="G2" s="17"/>
      <c r="H2" s="17"/>
      <c r="I2" s="17"/>
    </row>
    <row r="3" spans="1:11" ht="15">
      <c r="A3" s="25" t="s">
        <v>0</v>
      </c>
      <c r="B3" s="161" t="s">
        <v>17</v>
      </c>
      <c r="C3" s="162"/>
      <c r="D3" s="163"/>
      <c r="E3" s="164" t="s">
        <v>9</v>
      </c>
      <c r="F3" s="165"/>
      <c r="G3" s="166"/>
      <c r="H3" s="45" t="s">
        <v>10</v>
      </c>
      <c r="I3" s="43" t="s">
        <v>37</v>
      </c>
      <c r="K3" s="17"/>
    </row>
    <row r="4" spans="1:9" ht="15">
      <c r="A4" s="25"/>
      <c r="B4" s="41" t="s">
        <v>8</v>
      </c>
      <c r="C4" s="41" t="s">
        <v>78</v>
      </c>
      <c r="D4" s="41" t="s">
        <v>36</v>
      </c>
      <c r="E4" s="42" t="s">
        <v>8</v>
      </c>
      <c r="F4" s="42" t="s">
        <v>78</v>
      </c>
      <c r="G4" s="42" t="s">
        <v>36</v>
      </c>
      <c r="H4" s="46"/>
      <c r="I4" s="44" t="s">
        <v>38</v>
      </c>
    </row>
    <row r="5" spans="1:14" ht="15">
      <c r="A5" s="135">
        <v>1</v>
      </c>
      <c r="B5" s="93" t="str">
        <f>IF(SensitivityExposure!P51&lt;12,"---",SensitivityExposure!S51)</f>
        <v>---</v>
      </c>
      <c r="C5" s="93" t="str">
        <f>IF(B5="---","---",B5*SensitivityExposure!Q51)</f>
        <v>---</v>
      </c>
      <c r="D5" s="94" t="str">
        <f>IF(B5="---","---",IF(C5&lt;=18,"low",IF(C5&lt;=42,"moderate","high")))</f>
        <v>---</v>
      </c>
      <c r="E5" s="93" t="str">
        <f>IF('Adaptive Capacity'!R5&lt;4,"---",'Adaptive Capacity'!O5)</f>
        <v>---</v>
      </c>
      <c r="F5" s="93" t="str">
        <f>IF(E5="---","---",E5*'Adaptive Capacity'!P5)</f>
        <v>---</v>
      </c>
      <c r="G5" s="94" t="str">
        <f>IF(E5="---","---",IF(F5&lt;=6,"low",IF(F5&lt;=15,"moderate","high")))</f>
        <v>---</v>
      </c>
      <c r="H5" s="94" t="str">
        <f>IF(SUM(SensitivityExposure!U51,'Adaptive Capacity'!S5)=0,"---",(SUM(SensitivityExposure!U51,'Adaptive Capacity'!S5)/SUM(SensitivityExposure!V51,'Adaptive Capacity'!R5)))</f>
        <v>---</v>
      </c>
      <c r="I5" s="95" t="str">
        <f>IF(OR(D5="---",G5="---"),"---",IF(AND(D5="low",G5="high"),"Very Low Vulnerability",IF(AND(D5="low",G5="moderate"),"Low Vulnerability",IF(AND(D5="moderate",G5="high"),"Low Vulnerability",IF(AND(D5="moderate",G5="low"),"High Vulnerability",IF(AND(D5="high",G5="moderate"),"High Vulnerability",IF(AND(D5="high",G5="low"),"Very High Vulnerability","Moderate Vulnerability")))))))</f>
        <v>---</v>
      </c>
      <c r="K5" s="26"/>
      <c r="L5" s="120"/>
      <c r="M5" s="26"/>
      <c r="N5" s="120"/>
    </row>
    <row r="6" spans="1:14" ht="15">
      <c r="A6" s="135">
        <v>2</v>
      </c>
      <c r="B6" s="93" t="str">
        <f>IF(SensitivityExposure!P52&lt;12,"---",SensitivityExposure!S52)</f>
        <v>---</v>
      </c>
      <c r="C6" s="93" t="str">
        <f>IF(B6="---","---",B6*SensitivityExposure!Q52)</f>
        <v>---</v>
      </c>
      <c r="D6" s="94" t="str">
        <f>IF(B6="---","---",IF(C6&lt;=18,"low",IF(C6&lt;=42,"moderate","high")))</f>
        <v>---</v>
      </c>
      <c r="E6" s="93" t="str">
        <f>IF('Adaptive Capacity'!R6&lt;4,"---",'Adaptive Capacity'!O6)</f>
        <v>---</v>
      </c>
      <c r="F6" s="93" t="str">
        <f>IF(E6="---","---",E6*'Adaptive Capacity'!P6)</f>
        <v>---</v>
      </c>
      <c r="G6" s="94" t="str">
        <f>IF(E6="---","---",IF(F6&lt;=6,"low",IF(F6&lt;=15,"moderate","high")))</f>
        <v>---</v>
      </c>
      <c r="H6" s="94" t="str">
        <f>IF(SUM(SensitivityExposure!U52,'Adaptive Capacity'!S6)=0,"---",(SUM(SensitivityExposure!U52,'Adaptive Capacity'!S6)/SUM(SensitivityExposure!V52,'Adaptive Capacity'!R6)))</f>
        <v>---</v>
      </c>
      <c r="I6" s="95" t="str">
        <f>IF(OR(D6="---",G6="---"),"---",IF(AND(D6="low",G6="high"),"Very Low Vulnerability",IF(AND(D6="low",G6="moderate"),"Low Vulnerability",IF(AND(D6="moderate",G6="high"),"Low Vulnerability",IF(AND(D6="moderate",G6="low"),"High Vulnerability",IF(AND(D6="high",G6="moderate"),"High Vulnerability",IF(AND(D6="high",G6="low"),"Very High Vulnerability","Moderate Vulnerability")))))))</f>
        <v>---</v>
      </c>
      <c r="K6" s="26"/>
      <c r="L6" s="120"/>
      <c r="M6" s="26"/>
      <c r="N6" s="120"/>
    </row>
    <row r="7" spans="1:14" ht="15">
      <c r="A7" s="135">
        <v>3</v>
      </c>
      <c r="B7" s="93" t="str">
        <f>IF(SensitivityExposure!P53&lt;12,"---",SensitivityExposure!S53)</f>
        <v>---</v>
      </c>
      <c r="C7" s="93" t="str">
        <f>IF(B7="---","---",B7*SensitivityExposure!Q53)</f>
        <v>---</v>
      </c>
      <c r="D7" s="94" t="str">
        <f>IF(B7="---","---",IF(C7&lt;=18,"low",IF(C7&lt;=42,"moderate","high")))</f>
        <v>---</v>
      </c>
      <c r="E7" s="92" t="str">
        <f>IF('Adaptive Capacity'!R7&lt;4,"---",'Adaptive Capacity'!O7)</f>
        <v>---</v>
      </c>
      <c r="F7" s="93" t="str">
        <f>IF(E7="---","---",E7*'Adaptive Capacity'!P7)</f>
        <v>---</v>
      </c>
      <c r="G7" s="94" t="str">
        <f>IF(E7="---","---",IF(F7&lt;=6,"low",IF(F7&lt;=15,"moderate","high")))</f>
        <v>---</v>
      </c>
      <c r="H7" s="94" t="str">
        <f>IF(SUM(SensitivityExposure!U53,'Adaptive Capacity'!S7)=0,"---",(SUM(SensitivityExposure!U53,'Adaptive Capacity'!S7)/SUM(SensitivityExposure!V53,'Adaptive Capacity'!R7)))</f>
        <v>---</v>
      </c>
      <c r="I7" s="95" t="str">
        <f>IF(OR(D7="---",G7="---"),"---",IF(AND(D7="low",G7="high"),"Very Low Vulnerability",IF(AND(D7="low",G7="moderate"),"Low Vulnerability",IF(AND(D7="moderate",G7="high"),"Low Vulnerability",IF(AND(D7="moderate",G7="low"),"High Vulnerability",IF(AND(D7="high",G7="moderate"),"High Vulnerability",IF(AND(D7="high",G7="low"),"Very High Vulnerability","Moderate Vulnerability")))))))</f>
        <v>---</v>
      </c>
      <c r="K7" s="26"/>
      <c r="L7" s="120"/>
      <c r="M7" s="26"/>
      <c r="N7" s="120"/>
    </row>
    <row r="8" spans="1:14" ht="15">
      <c r="A8" s="135">
        <v>4</v>
      </c>
      <c r="B8" s="93" t="str">
        <f>IF(SensitivityExposure!P54&lt;12,"---",SensitivityExposure!S54)</f>
        <v>---</v>
      </c>
      <c r="C8" s="93" t="str">
        <f>IF(B8="---","---",B8*SensitivityExposure!Q54)</f>
        <v>---</v>
      </c>
      <c r="D8" s="94" t="str">
        <f>IF(B8="---","---",IF(C8&lt;=18,"low",IF(C8&lt;=42,"moderate","high")))</f>
        <v>---</v>
      </c>
      <c r="E8" s="92" t="str">
        <f>IF('Adaptive Capacity'!R8&lt;4,"---",'Adaptive Capacity'!O8)</f>
        <v>---</v>
      </c>
      <c r="F8" s="93" t="str">
        <f>IF(E8="---","---",E8*'Adaptive Capacity'!P8)</f>
        <v>---</v>
      </c>
      <c r="G8" s="94" t="str">
        <f>IF(E8="---","---",IF(F8&lt;=6,"low",IF(F8&lt;=15,"moderate","high")))</f>
        <v>---</v>
      </c>
      <c r="H8" s="94" t="str">
        <f>IF(SUM(SensitivityExposure!U54,'Adaptive Capacity'!S8)=0,"---",(SUM(SensitivityExposure!U54,'Adaptive Capacity'!S8)/SUM(SensitivityExposure!V54,'Adaptive Capacity'!R8)))</f>
        <v>---</v>
      </c>
      <c r="I8" s="95" t="str">
        <f>IF(OR(D8="---",G8="---"),"---",IF(AND(D8="low",G8="high"),"Very Low Vulnerability",IF(AND(D8="low",G8="moderate"),"Low Vulnerability",IF(AND(D8="moderate",G8="high"),"Low Vulnerability",IF(AND(D8="moderate",G8="low"),"High Vulnerability",IF(AND(D8="high",G8="moderate"),"High Vulnerability",IF(AND(D8="high",G8="low"),"Very High Vulnerability","Moderate Vulnerability")))))))</f>
        <v>---</v>
      </c>
      <c r="K8" s="26"/>
      <c r="L8" s="120"/>
      <c r="M8" s="26"/>
      <c r="N8" s="120"/>
    </row>
    <row r="9" spans="1:14" ht="15">
      <c r="A9" s="135">
        <v>5</v>
      </c>
      <c r="B9" s="93" t="str">
        <f>IF(SensitivityExposure!P55&lt;12,"---",SensitivityExposure!S55)</f>
        <v>---</v>
      </c>
      <c r="C9" s="93" t="str">
        <f>IF(B9="---","---",B9*SensitivityExposure!Q55)</f>
        <v>---</v>
      </c>
      <c r="D9" s="94" t="str">
        <f>IF(B9="---","---",IF(C9&lt;=18,"low",IF(C9&lt;=42,"moderate","high")))</f>
        <v>---</v>
      </c>
      <c r="E9" s="92" t="str">
        <f>IF('Adaptive Capacity'!R9&lt;4,"---",'Adaptive Capacity'!O9)</f>
        <v>---</v>
      </c>
      <c r="F9" s="93" t="str">
        <f>IF(E9="---","---",E9*'Adaptive Capacity'!P9)</f>
        <v>---</v>
      </c>
      <c r="G9" s="94" t="str">
        <f>IF(E9="---","---",IF(F9&lt;=6,"low",IF(F9&lt;=15,"moderate","high")))</f>
        <v>---</v>
      </c>
      <c r="H9" s="94" t="str">
        <f>IF(SUM(SensitivityExposure!U55,'Adaptive Capacity'!S9)=0,"---",(SUM(SensitivityExposure!U55,'Adaptive Capacity'!S9)/SUM(SensitivityExposure!V55,'Adaptive Capacity'!R9)))</f>
        <v>---</v>
      </c>
      <c r="I9" s="95" t="str">
        <f>IF(OR(D9="---",G9="---"),"---",IF(AND(D9="low",G9="high"),"Very Low Vulnerability",IF(AND(D9="low",G9="moderate"),"Low Vulnerability",IF(AND(D9="moderate",G9="high"),"Low Vulnerability",IF(AND(D9="moderate",G9="low"),"High Vulnerability",IF(AND(D9="high",G9="moderate"),"High Vulnerability",IF(AND(D9="high",G9="low"),"Very High Vulnerability","Moderate Vulnerability")))))))</f>
        <v>---</v>
      </c>
      <c r="K9" s="26"/>
      <c r="L9" s="120"/>
      <c r="M9" s="26"/>
      <c r="N9" s="120"/>
    </row>
    <row r="10" ht="18.75" customHeight="1"/>
    <row r="22" ht="12.75">
      <c r="L22" s="17"/>
    </row>
    <row r="25" ht="12.75" customHeight="1"/>
    <row r="26" ht="12.75" customHeight="1"/>
    <row r="27" ht="12.75" customHeight="1"/>
    <row r="31" ht="12.75">
      <c r="N31" s="11"/>
    </row>
    <row r="32" ht="12.75">
      <c r="N32" s="11"/>
    </row>
    <row r="33" ht="12.75">
      <c r="N33" s="11"/>
    </row>
  </sheetData>
  <sheetProtection/>
  <mergeCells count="2">
    <mergeCell ref="B3:D3"/>
    <mergeCell ref="E3:G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7" sqref="A17:IV24"/>
    </sheetView>
  </sheetViews>
  <sheetFormatPr defaultColWidth="9.140625" defaultRowHeight="12.75"/>
  <cols>
    <col min="1" max="1" width="13.28125" style="0" customWidth="1"/>
    <col min="2" max="11" width="10.7109375" style="0" customWidth="1"/>
  </cols>
  <sheetData>
    <row r="1" spans="1:10" ht="24.75" customHeight="1">
      <c r="A1" s="18"/>
      <c r="B1" s="57"/>
      <c r="C1" s="57"/>
      <c r="D1" s="57"/>
      <c r="E1" s="57"/>
      <c r="F1" s="57"/>
      <c r="G1" s="57"/>
      <c r="H1" s="57"/>
      <c r="I1" s="57"/>
      <c r="J1" s="57"/>
    </row>
    <row r="2" spans="1:10" ht="12.75" customHeight="1">
      <c r="A2" s="18" t="s">
        <v>53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4" customHeight="1">
      <c r="A3" s="17"/>
      <c r="B3" s="18" t="s">
        <v>54</v>
      </c>
      <c r="C3" s="18"/>
      <c r="D3" s="18"/>
      <c r="E3" s="18"/>
      <c r="F3" s="18"/>
      <c r="G3" s="18"/>
      <c r="H3" s="18"/>
      <c r="I3" s="18"/>
      <c r="J3" s="18"/>
    </row>
    <row r="4" spans="1:11" s="138" customFormat="1" ht="24" customHeight="1">
      <c r="A4" s="58" t="s">
        <v>41</v>
      </c>
      <c r="B4" s="137" t="s">
        <v>44</v>
      </c>
      <c r="C4" s="137" t="s">
        <v>69</v>
      </c>
      <c r="D4" s="137" t="s">
        <v>70</v>
      </c>
      <c r="E4" s="137" t="s">
        <v>71</v>
      </c>
      <c r="F4" s="137" t="s">
        <v>72</v>
      </c>
      <c r="G4" s="137" t="s">
        <v>73</v>
      </c>
      <c r="H4" s="137" t="s">
        <v>85</v>
      </c>
      <c r="I4" s="137" t="s">
        <v>86</v>
      </c>
      <c r="J4" s="137" t="s">
        <v>75</v>
      </c>
      <c r="K4" s="137" t="s">
        <v>76</v>
      </c>
    </row>
    <row r="5" spans="1:11" ht="24" customHeight="1">
      <c r="A5" s="139" t="s">
        <v>90</v>
      </c>
      <c r="B5" s="61">
        <v>-2</v>
      </c>
      <c r="C5" s="61">
        <v>0.5</v>
      </c>
      <c r="D5" s="61">
        <v>1.5</v>
      </c>
      <c r="E5" s="61">
        <v>3</v>
      </c>
      <c r="F5" s="60">
        <v>5</v>
      </c>
      <c r="G5" s="60">
        <v>7</v>
      </c>
      <c r="H5" s="59">
        <v>10</v>
      </c>
      <c r="I5" s="59">
        <v>14</v>
      </c>
      <c r="J5" s="59">
        <v>20</v>
      </c>
      <c r="K5" s="59">
        <v>25</v>
      </c>
    </row>
    <row r="6" spans="1:11" ht="24" customHeight="1">
      <c r="A6" s="139" t="s">
        <v>91</v>
      </c>
      <c r="B6" s="61">
        <v>-1</v>
      </c>
      <c r="C6" s="61">
        <v>1.5</v>
      </c>
      <c r="D6" s="61">
        <v>2.5</v>
      </c>
      <c r="E6" s="60">
        <v>4</v>
      </c>
      <c r="F6" s="60">
        <v>6</v>
      </c>
      <c r="G6" s="59">
        <v>8</v>
      </c>
      <c r="H6" s="59">
        <v>11</v>
      </c>
      <c r="I6" s="59">
        <v>15</v>
      </c>
      <c r="J6" s="59">
        <v>21</v>
      </c>
      <c r="K6" s="59">
        <v>26</v>
      </c>
    </row>
    <row r="7" spans="1:11" ht="24" customHeight="1">
      <c r="A7" s="139" t="s">
        <v>92</v>
      </c>
      <c r="B7" s="61">
        <v>0</v>
      </c>
      <c r="C7" s="61">
        <v>2.5</v>
      </c>
      <c r="D7" s="60">
        <v>3.5</v>
      </c>
      <c r="E7" s="60">
        <v>5</v>
      </c>
      <c r="F7" s="60">
        <v>7</v>
      </c>
      <c r="G7" s="59">
        <v>9</v>
      </c>
      <c r="H7" s="59">
        <v>12</v>
      </c>
      <c r="I7" s="59">
        <v>16</v>
      </c>
      <c r="J7" s="59">
        <v>22</v>
      </c>
      <c r="K7" s="59">
        <v>27</v>
      </c>
    </row>
    <row r="8" spans="1:11" ht="24" customHeight="1">
      <c r="A8" s="140" t="s">
        <v>93</v>
      </c>
      <c r="B8" s="61">
        <v>1.5</v>
      </c>
      <c r="C8" s="60">
        <v>4</v>
      </c>
      <c r="D8" s="60">
        <v>5</v>
      </c>
      <c r="E8" s="60">
        <v>6.5</v>
      </c>
      <c r="F8" s="59">
        <v>8.5</v>
      </c>
      <c r="G8" s="59">
        <v>10.5</v>
      </c>
      <c r="H8" s="59">
        <v>13.5</v>
      </c>
      <c r="I8" s="59">
        <v>17.5</v>
      </c>
      <c r="J8" s="59">
        <v>23.5</v>
      </c>
      <c r="K8" s="59">
        <v>28.5</v>
      </c>
    </row>
    <row r="9" spans="1:11" ht="24" customHeight="1">
      <c r="A9" s="139" t="s">
        <v>94</v>
      </c>
      <c r="B9" s="61">
        <v>3</v>
      </c>
      <c r="C9" s="60">
        <v>5.5</v>
      </c>
      <c r="D9" s="60">
        <v>6.5</v>
      </c>
      <c r="E9" s="59">
        <v>8</v>
      </c>
      <c r="F9" s="59">
        <v>10</v>
      </c>
      <c r="G9" s="59">
        <v>12</v>
      </c>
      <c r="H9" s="59">
        <v>15</v>
      </c>
      <c r="I9" s="59">
        <v>19</v>
      </c>
      <c r="J9" s="59">
        <v>25</v>
      </c>
      <c r="K9" s="59">
        <v>30</v>
      </c>
    </row>
    <row r="10" spans="1:11" ht="24" customHeight="1">
      <c r="A10" s="140" t="s">
        <v>95</v>
      </c>
      <c r="B10" s="60">
        <v>5.5</v>
      </c>
      <c r="C10" s="59">
        <v>8</v>
      </c>
      <c r="D10" s="59">
        <v>9</v>
      </c>
      <c r="E10" s="59">
        <v>10.5</v>
      </c>
      <c r="F10" s="59">
        <v>12.5</v>
      </c>
      <c r="G10" s="59">
        <v>14.5</v>
      </c>
      <c r="H10" s="59">
        <v>17.5</v>
      </c>
      <c r="I10" s="59">
        <v>21.5</v>
      </c>
      <c r="J10" s="59">
        <v>27.5</v>
      </c>
      <c r="K10" s="59">
        <v>32.5</v>
      </c>
    </row>
    <row r="11" spans="1:11" ht="24" customHeight="1">
      <c r="A11" s="139" t="s">
        <v>96</v>
      </c>
      <c r="B11" s="59">
        <v>8</v>
      </c>
      <c r="C11" s="59">
        <v>10.5</v>
      </c>
      <c r="D11" s="59">
        <v>11.5</v>
      </c>
      <c r="E11" s="59">
        <v>13</v>
      </c>
      <c r="F11" s="59">
        <v>15</v>
      </c>
      <c r="G11" s="59">
        <v>17</v>
      </c>
      <c r="H11" s="59">
        <v>20</v>
      </c>
      <c r="I11" s="59">
        <v>24</v>
      </c>
      <c r="J11" s="59">
        <v>30</v>
      </c>
      <c r="K11" s="59">
        <v>35</v>
      </c>
    </row>
    <row r="12" spans="1:10" ht="12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4" spans="2:5" ht="12.75">
      <c r="B14" s="9"/>
      <c r="E14" s="9"/>
    </row>
    <row r="15" ht="12.75">
      <c r="A15" t="s">
        <v>77</v>
      </c>
    </row>
    <row r="16" ht="12.75" customHeight="1"/>
    <row r="17" ht="12.75" customHeight="1" hidden="1">
      <c r="A17" s="17" t="s">
        <v>65</v>
      </c>
    </row>
    <row r="18" spans="1:11" ht="12.75" customHeight="1" hidden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.75" customHeight="1" hidden="1">
      <c r="A19" s="17" t="s">
        <v>66</v>
      </c>
      <c r="B19" s="18">
        <v>-2</v>
      </c>
      <c r="C19" s="18">
        <v>0.01</v>
      </c>
      <c r="D19" s="18">
        <v>1.01</v>
      </c>
      <c r="E19" s="18">
        <v>2.01</v>
      </c>
      <c r="F19" s="18">
        <v>3.51</v>
      </c>
      <c r="G19" s="18">
        <v>5.01</v>
      </c>
      <c r="H19" s="18">
        <v>7.51</v>
      </c>
      <c r="J19" s="17"/>
      <c r="K19" s="17"/>
    </row>
    <row r="20" spans="2:11" ht="12.75" customHeight="1" hidden="1">
      <c r="B20" s="17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/>
      <c r="J20" s="17"/>
      <c r="K20" s="17"/>
    </row>
    <row r="21" ht="12.75" hidden="1"/>
    <row r="22" ht="12.75" hidden="1">
      <c r="A22" s="17" t="s">
        <v>64</v>
      </c>
    </row>
    <row r="23" spans="1:11" ht="12.75" hidden="1">
      <c r="A23" s="17"/>
      <c r="B23" s="23">
        <v>-10</v>
      </c>
      <c r="C23" s="23">
        <v>0</v>
      </c>
      <c r="D23" s="23">
        <v>1</v>
      </c>
      <c r="E23" s="23">
        <v>2</v>
      </c>
      <c r="F23" s="23">
        <v>4</v>
      </c>
      <c r="G23" s="23">
        <v>6</v>
      </c>
      <c r="H23" s="23">
        <v>8</v>
      </c>
      <c r="I23" s="23">
        <v>12</v>
      </c>
      <c r="J23" s="23">
        <v>16</v>
      </c>
      <c r="K23" s="23">
        <v>25</v>
      </c>
    </row>
    <row r="24" spans="1:11" ht="12.75" hidden="1">
      <c r="A24" s="17"/>
      <c r="B24" s="17">
        <v>1</v>
      </c>
      <c r="C24" s="17">
        <v>2</v>
      </c>
      <c r="D24" s="17">
        <v>3</v>
      </c>
      <c r="E24" s="17">
        <v>4</v>
      </c>
      <c r="F24" s="17">
        <v>5</v>
      </c>
      <c r="G24" s="17">
        <v>6</v>
      </c>
      <c r="H24" s="17">
        <v>7</v>
      </c>
      <c r="I24" s="17">
        <v>8</v>
      </c>
      <c r="J24" s="17">
        <v>9</v>
      </c>
      <c r="K24" s="17">
        <v>10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robin.weber</dc:creator>
  <cp:keywords/>
  <dc:description/>
  <cp:lastModifiedBy>Weber, Robin (DEM)</cp:lastModifiedBy>
  <cp:lastPrinted>2015-05-04T18:01:22Z</cp:lastPrinted>
  <dcterms:created xsi:type="dcterms:W3CDTF">2012-11-23T18:50:40Z</dcterms:created>
  <dcterms:modified xsi:type="dcterms:W3CDTF">2016-09-29T19:36:28Z</dcterms:modified>
  <cp:category/>
  <cp:version/>
  <cp:contentType/>
  <cp:contentStatus/>
</cp:coreProperties>
</file>